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84" activeTab="3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2'!$A$1:$N$19</definedName>
    <definedName name="Tablela_1__Podaci_o_osiguranju_za_period_od_1.januara_do_31._marta_2018.">Sadržaj!$A$5</definedName>
  </definedNames>
  <calcPr calcId="145621"/>
</workbook>
</file>

<file path=xl/calcChain.xml><?xml version="1.0" encoding="utf-8"?>
<calcChain xmlns="http://schemas.openxmlformats.org/spreadsheetml/2006/main">
  <c r="J6" i="3" l="1"/>
  <c r="M6" i="3"/>
  <c r="L6" i="3"/>
  <c r="K6" i="3"/>
  <c r="F6" i="3" l="1"/>
  <c r="I6" i="3"/>
  <c r="H6" i="3"/>
  <c r="G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<sst xmlns="http://schemas.openxmlformats.org/spreadsheetml/2006/main" count="81" uniqueCount="76">
  <si>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</si>
  <si>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</si>
  <si>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</si>
  <si>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</si>
  <si>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</si>
  <si>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</si>
  <si>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</si>
  <si>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</si>
  <si>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</si>
  <si>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</si>
  <si>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</si>
  <si>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</si>
  <si>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</si>
  <si>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</si>
  <si>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</si>
  <si>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</si>
  <si>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</si>
  <si>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</si>
  <si>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</si>
  <si>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</si>
  <si>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</si>
  <si>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</si>
  <si>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</si>
  <si>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</si>
  <si>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</si>
  <si>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</si>
  <si>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</si>
  <si>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</si>
  <si>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</si>
  <si>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</si>
  <si>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</si>
  <si>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</si>
  <si>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</si>
  <si>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</si>
  <si>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</si>
  <si>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</si>
  <si>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</si>
  <si>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</si>
  <si>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</si>
  <si>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</si>
  <si>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</si>
  <si>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</si>
  <si>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</si>
  <si>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</si>
  <si>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</si>
  <si>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</si>
  <si>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</si>
  <si>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</si>
  <si>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</si>
  <si>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</si>
  <si>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</si>
  <si>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</si>
  <si>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</si>
  <si>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</si>
  <si>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</si>
  <si>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* </t>
    </r>
    <r>
      <rPr>
        <sz val="8"/>
        <rFont val="Arial"/>
        <family val="2"/>
        <charset val="238"/>
      </rPr>
      <t>Dana 22. 01. 2021. godine u Centralnom registru privrednih subjekata evidentirana je promjena naziva drustva  "Swiss osiguranje AD, Podgorica" u "Grawe neživotno osiguranje AD, Podgorica", u skladu sa promjenom vlasničke strukture.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</si>
  <si>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</si>
  <si>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>za period od 1. januara do 28. februara 2021. godine</t>
  </si>
  <si>
    <t>for the period 1 January - 28 February 2021</t>
  </si>
  <si>
    <t>Tablela 1: Podaci o osiguranju za period od 1. januara do 28. februara 2021. godine</t>
  </si>
  <si>
    <t>Table 1: Insurance data for the period 1 January - 28 February 2021</t>
  </si>
  <si>
    <t>Tablela 2: Bruto fakturisana premija za period od 1. januara do 28. februara 2021. godine</t>
  </si>
  <si>
    <t>Table 2: Gross Written Premium for the period 1 January - 28 February 2021</t>
  </si>
  <si>
    <t>Tabela 1: Podaci o osiguranju za period od 1. januara do 28. februara 2021. godine</t>
  </si>
  <si>
    <t>Tabela 2: Bruto fakturisana premija za period od 1. januara do 28. februara 2021. godine</t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</si>
  <si>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</si>
  <si>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</si>
  <si>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</si>
  <si>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</si>
  <si>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</si>
  <si>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r>
      <t xml:space="preserve">BFP/ </t>
    </r>
    <r>
      <rPr>
        <sz val="8"/>
        <color theme="0"/>
        <rFont val="Arial"/>
        <family val="2"/>
        <charset val="238"/>
      </rPr>
      <t>GWP 
II 2020</t>
    </r>
  </si>
  <si>
    <r>
      <t xml:space="preserve">BFP/ </t>
    </r>
    <r>
      <rPr>
        <sz val="8"/>
        <color theme="0"/>
        <rFont val="Arial"/>
        <family val="2"/>
        <charset val="238"/>
      </rPr>
      <t>GWP
II 2021</t>
    </r>
  </si>
  <si>
    <r>
      <t xml:space="preserve">Učešće/ 
</t>
    </r>
    <r>
      <rPr>
        <sz val="8"/>
        <color theme="0"/>
        <rFont val="Arial"/>
        <family val="2"/>
        <charset val="238"/>
      </rPr>
      <t>Share II 2020</t>
    </r>
  </si>
  <si>
    <r>
      <t xml:space="preserve">Učešće/
  </t>
    </r>
    <r>
      <rPr>
        <sz val="8"/>
        <color theme="0"/>
        <rFont val="Arial"/>
        <family val="2"/>
        <charset val="238"/>
      </rPr>
      <t>Share II 2021</t>
    </r>
  </si>
  <si>
    <t>Jun, 2021. godine                                                                                     verzija 02</t>
  </si>
  <si>
    <t>June, 2021     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</si>
</sst>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_-* #,##0.00_-;\-* #,##0.00_-;_-* &quot;-&quot;??_-;_-@_-"/>
    <numFmt numFmtId="166" formatCode="#,###"/>
    <numFmt numFmtId="167" formatCode="00"/>
    <numFmt numFmtId="168" formatCode="_-* #,##0.00\ _k_n_-;\-* #,##0.00\ _k_n_-;_-* &quot;-&quot;??\ _k_n_-;_-@_-"/>
    <numFmt numFmtId="169" formatCode="#,##0_ ;\-#,##0\ "/>
    <numFmt numFmtId="170" formatCode="m\o\n\th\ d\,\ yyyy"/>
    <numFmt numFmtId="171" formatCode="#,#00"/>
    <numFmt numFmtId="172" formatCode="#,"/>
    <numFmt numFmtId="173" formatCode="0.0%"/>
    <numFmt numFmtId="174" formatCode="#,##0.0"/>
    <numFmt numFmtId="175" formatCode="0.0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b/>
      <sz val="9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8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70" fontId="26" fillId="0" borderId="0">
      <protection locked="0"/>
    </xf>
    <xf numFmtId="171" fontId="26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6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7" fontId="37" fillId="2" borderId="11" xfId="3" applyNumberFormat="1" applyFont="1" applyFill="1" applyBorder="1" applyAlignment="1">
      <alignment horizontal="center" vertical="center" wrapText="1"/>
    </xf>
    <xf numFmtId="167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9" fontId="37" fillId="3" borderId="11" xfId="6" applyNumberFormat="1" applyFont="1" applyFill="1" applyBorder="1" applyAlignment="1">
      <alignment horizontal="right" vertical="center" wrapText="1"/>
    </xf>
    <xf numFmtId="169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9" fontId="35" fillId="37" borderId="11" xfId="6" applyNumberFormat="1" applyFont="1" applyFill="1" applyBorder="1" applyAlignment="1">
      <alignment horizontal="right" vertical="center" wrapText="1"/>
    </xf>
    <xf numFmtId="169" fontId="33" fillId="37" borderId="11" xfId="6" applyNumberFormat="1" applyFont="1" applyFill="1" applyBorder="1" applyAlignment="1">
      <alignment horizontal="right" vertical="center" wrapText="1"/>
    </xf>
    <xf numFmtId="169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5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4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31" fillId="0" borderId="0" xfId="0" applyFont="1" applyAlignment="1">
      <alignment horizontal="left" vertical="center"/>
    </xf>
    <xf numFmtId="166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3" fontId="28" fillId="0" borderId="0" xfId="66" applyNumberFormat="1" applyAlignment="1" applyProtection="1">
      <alignment horizontal="left" vertical="center" wrapText="1"/>
    </xf>
    <xf numFmtId="174" fontId="32" fillId="0" borderId="0" xfId="0" applyNumberFormat="1" applyFont="1"/>
    <xf numFmtId="4" fontId="32" fillId="0" borderId="0" xfId="0" applyNumberFormat="1" applyFont="1"/>
    <xf numFmtId="175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3" fontId="46" fillId="39" borderId="0" xfId="0" applyNumberFormat="1" applyFont="1" applyFill="1" applyBorder="1" applyAlignment="1">
      <alignment horizontal="center" vertical="center"/>
    </xf>
    <xf numFmtId="9" fontId="46" fillId="39" borderId="0" xfId="0" applyNumberFormat="1" applyFont="1" applyFill="1" applyBorder="1" applyAlignment="1">
      <alignment horizontal="center" vertical="center"/>
    </xf>
    <xf numFmtId="9" fontId="46" fillId="40" borderId="0" xfId="6" applyNumberFormat="1" applyFont="1" applyFill="1" applyBorder="1" applyAlignment="1">
      <alignment horizontal="center" vertical="center"/>
    </xf>
    <xf numFmtId="174" fontId="46" fillId="40" borderId="0" xfId="6" applyNumberFormat="1" applyFont="1" applyFill="1" applyBorder="1" applyAlignment="1">
      <alignment horizontal="center" vertical="center"/>
    </xf>
    <xf numFmtId="4" fontId="32" fillId="39" borderId="0" xfId="0" applyNumberFormat="1" applyFont="1" applyFill="1"/>
    <xf numFmtId="3" fontId="32" fillId="39" borderId="0" xfId="0" applyNumberFormat="1" applyFont="1" applyFill="1" applyAlignment="1">
      <alignment vertical="center"/>
    </xf>
    <xf numFmtId="3" fontId="54" fillId="39" borderId="0" xfId="0" applyNumberFormat="1" applyFont="1" applyFill="1" applyBorder="1" applyAlignment="1">
      <alignment horizontal="left" vertical="center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3" fontId="37" fillId="3" borderId="11" xfId="6" applyNumberFormat="1" applyFont="1" applyFill="1" applyBorder="1" applyAlignment="1">
      <alignment horizontal="center" vertical="center"/>
    </xf>
    <xf numFmtId="173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4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9" fontId="37" fillId="3" borderId="14" xfId="97" applyNumberFormat="1" applyFont="1" applyFill="1" applyBorder="1" applyAlignment="1">
      <alignment horizontal="center" vertical="center"/>
    </xf>
    <xf numFmtId="173" fontId="37" fillId="3" borderId="14" xfId="6" applyNumberFormat="1" applyFont="1" applyFill="1" applyBorder="1" applyAlignment="1">
      <alignment horizontal="center" vertical="center"/>
    </xf>
    <xf numFmtId="173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3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3" fontId="32" fillId="2" borderId="11" xfId="0" applyNumberFormat="1" applyFont="1" applyFill="1" applyBorder="1" applyAlignment="1">
      <alignment horizontal="center" vertical="center"/>
    </xf>
    <xf numFmtId="174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4" fontId="33" fillId="37" borderId="12" xfId="6" applyNumberFormat="1" applyFont="1" applyFill="1" applyBorder="1" applyAlignment="1">
      <alignment horizontal="center" vertical="center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6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6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29" fillId="35" borderId="0" xfId="0" applyNumberFormat="1" applyFont="1" applyFill="1" applyAlignment="1">
      <alignment horizontal="left" vertical="center" wrapText="1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/>
    <cellStyle name="20% - Accent2" xfId="33" builtinId="34" customBuiltin="1"/>
    <cellStyle name="20% - Accent2 2" xfId="68"/>
    <cellStyle name="20% - Accent3" xfId="37" builtinId="38" customBuiltin="1"/>
    <cellStyle name="20% - Accent3 2" xfId="69"/>
    <cellStyle name="20% - Accent4" xfId="41" builtinId="42" customBuiltin="1"/>
    <cellStyle name="20% - Accent4 2" xfId="70"/>
    <cellStyle name="20% - Accent5" xfId="45" builtinId="46" customBuiltin="1"/>
    <cellStyle name="20% - Accent5 2" xfId="71"/>
    <cellStyle name="20% - Accent6" xfId="49" builtinId="50" customBuiltin="1"/>
    <cellStyle name="20% - Accent6 2" xfId="72"/>
    <cellStyle name="40% - Accent1" xfId="30" builtinId="31" customBuiltin="1"/>
    <cellStyle name="40% - Accent1 2" xfId="73"/>
    <cellStyle name="40% - Accent2" xfId="34" builtinId="35" customBuiltin="1"/>
    <cellStyle name="40% - Accent2 2" xfId="74"/>
    <cellStyle name="40% - Accent3" xfId="38" builtinId="39" customBuiltin="1"/>
    <cellStyle name="40% - Accent3 2" xfId="75"/>
    <cellStyle name="40% - Accent4" xfId="42" builtinId="43" customBuiltin="1"/>
    <cellStyle name="40% - Accent4 2" xfId="76"/>
    <cellStyle name="40% - Accent5" xfId="46" builtinId="47" customBuiltin="1"/>
    <cellStyle name="40% - Accent5 2" xfId="77"/>
    <cellStyle name="40% - Accent6" xfId="50" builtinId="51" customBuiltin="1"/>
    <cellStyle name="40% - Accent6 2" xfId="78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/>
    <cellStyle name="Comma 3" xfId="96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/>
    <cellStyle name="Normal 11" xfId="80"/>
    <cellStyle name="Normal 13" xfId="81"/>
    <cellStyle name="Normal 2" xfId="7"/>
    <cellStyle name="Normal 2 2" xfId="53"/>
    <cellStyle name="Normal 2 2 2" xfId="83"/>
    <cellStyle name="Normal 2 2 3" xfId="84"/>
    <cellStyle name="Normal 2 2 4" xfId="85"/>
    <cellStyle name="Normal 2 2 5" xfId="82"/>
    <cellStyle name="Normal 2 3" xfId="59"/>
    <cellStyle name="Normal 2 3 2" xfId="86"/>
    <cellStyle name="Normal 2 4" xfId="87"/>
    <cellStyle name="Normal 21" xfId="60"/>
    <cellStyle name="Normal 3" xfId="8"/>
    <cellStyle name="Normal 3 2" xfId="61"/>
    <cellStyle name="Normal 3 2 2" xfId="10"/>
    <cellStyle name="Normal 3 3" xfId="88"/>
    <cellStyle name="Normal 3 4" xfId="89"/>
    <cellStyle name="Normal 3 5" xfId="94"/>
    <cellStyle name="Normal 4" xfId="9"/>
    <cellStyle name="Normal 4 2" xfId="62"/>
    <cellStyle name="Normal 4 3" xfId="90"/>
    <cellStyle name="Normal 5" xfId="1"/>
    <cellStyle name="Normal 5 2" xfId="92"/>
    <cellStyle name="Normal 5 3" xfId="91"/>
    <cellStyle name="Normal 6" xfId="52"/>
    <cellStyle name="Normal 7" xfId="54"/>
    <cellStyle name="Normal 8" xfId="95"/>
    <cellStyle name="Normal_novozami1" xfId="3"/>
    <cellStyle name="Note" xfId="25" builtinId="10" customBuiltin="1"/>
    <cellStyle name="Note 2" xfId="93"/>
    <cellStyle name="Obično_ik" xfId="63"/>
    <cellStyle name="Output" xfId="20" builtinId="21" customBuiltin="1"/>
    <cellStyle name="Percent" xfId="98" builtinId="5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5</xdr:col>
      <xdr:colOff>6651</xdr:colOff>
      <xdr:row>61</xdr:row>
      <xdr:rowOff>117616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624060"/>
          <a:ext cx="6407451" cy="3097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workbookViewId="0">
      <selection activeCell="A28" sqref="A28"/>
    </sheetView>
  </sheetViews>
  <sheetFormatPr defaultRowHeight="14.4" x14ac:dyDescent="0.3"/>
  <cols>
    <col min="1" max="1" width="100" style="17" customWidth="1"/>
  </cols>
  <sheetData>
    <row r="7" spans="1:1" ht="15.75" customHeight="1" x14ac:dyDescent="0.3">
      <c r="A7" s="21" t="s">
        <v>6</v>
      </c>
    </row>
    <row r="8" spans="1:1" ht="15.75" customHeight="1" x14ac:dyDescent="0.3">
      <c r="A8" s="22"/>
    </row>
    <row r="9" spans="1:1" ht="15.75" customHeight="1" x14ac:dyDescent="0.3">
      <c r="A9" s="21" t="s">
        <v>7</v>
      </c>
    </row>
    <row r="10" spans="1:1" ht="15.75" customHeight="1" x14ac:dyDescent="0.3"/>
    <row r="11" spans="1:1" ht="15.75" customHeight="1" x14ac:dyDescent="0.3"/>
    <row r="12" spans="1:1" x14ac:dyDescent="0.3">
      <c r="A12" s="18" t="s">
        <v>36</v>
      </c>
    </row>
    <row r="13" spans="1:1" x14ac:dyDescent="0.3">
      <c r="A13" s="18" t="s">
        <v>57</v>
      </c>
    </row>
    <row r="14" spans="1:1" x14ac:dyDescent="0.3">
      <c r="A14" s="19"/>
    </row>
    <row r="15" spans="1:1" x14ac:dyDescent="0.3">
      <c r="A15" s="19"/>
    </row>
    <row r="16" spans="1:1" x14ac:dyDescent="0.3">
      <c r="A16" s="20" t="s">
        <v>37</v>
      </c>
    </row>
    <row r="17" spans="1:1" x14ac:dyDescent="0.3">
      <c r="A17" s="20" t="s">
        <v>58</v>
      </c>
    </row>
    <row r="22" spans="1:1" x14ac:dyDescent="0.3">
      <c r="A22" s="31" t="s">
        <v>74</v>
      </c>
    </row>
    <row r="23" spans="1:1" x14ac:dyDescent="0.3">
      <c r="A23" s="32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31" sqref="A31"/>
    </sheetView>
  </sheetViews>
  <sheetFormatPr defaultColWidth="9.109375" defaultRowHeight="13.2" x14ac:dyDescent="0.25"/>
  <cols>
    <col min="1" max="1" width="79.88671875" style="3" customWidth="1"/>
    <col min="2" max="16384" width="9.109375" style="3"/>
  </cols>
  <sheetData>
    <row r="2" spans="1:1" x14ac:dyDescent="0.25">
      <c r="A2" s="30" t="s">
        <v>45</v>
      </c>
    </row>
    <row r="5" spans="1:1" s="4" customFormat="1" x14ac:dyDescent="0.25">
      <c r="A5" s="1" t="s">
        <v>59</v>
      </c>
    </row>
    <row r="6" spans="1:1" s="5" customFormat="1" x14ac:dyDescent="0.25">
      <c r="A6" s="54" t="s">
        <v>60</v>
      </c>
    </row>
    <row r="7" spans="1:1" s="4" customFormat="1" x14ac:dyDescent="0.25">
      <c r="A7" s="1" t="s">
        <v>9</v>
      </c>
    </row>
    <row r="8" spans="1:1" s="5" customFormat="1" x14ac:dyDescent="0.25">
      <c r="A8" s="6" t="s">
        <v>8</v>
      </c>
    </row>
    <row r="9" spans="1:1" s="4" customFormat="1" x14ac:dyDescent="0.25">
      <c r="A9" s="59" t="s">
        <v>61</v>
      </c>
    </row>
    <row r="10" spans="1:1" s="5" customFormat="1" x14ac:dyDescent="0.25">
      <c r="A10" s="55" t="s">
        <v>62</v>
      </c>
    </row>
    <row r="59" spans="1:1" x14ac:dyDescent="0.25">
      <c r="A59" s="7"/>
    </row>
  </sheetData>
  <hyperlinks>
    <hyperlink ref="A6" location="'Tabela 1'!A1" display="Table 1: Insurance data for the period 1 January - 31 January 2021"/>
    <hyperlink ref="A5" location="'Tabela 1'!A1" display="Tablela 1: Podaci o osiguranju za period od 1. januara do 31. januara 2021. godine"/>
    <hyperlink ref="A8" location="'Tabela 1'!A1" display="Chart 1: Share of classes of insurance in total GWP"/>
    <hyperlink ref="A9" location="'Tabela 2'!A1" display="Tablela 2: Bruto fakturisana premija za period od 1. januara do 31. januara 2021. godine"/>
    <hyperlink ref="A10" location="'Tabela 2'!A1" display="Table 2: Gross Written Premium for the period 1 January - 31 January 2021"/>
    <hyperlink ref="A7" location="'Tabela 1'!A1" display="Grafik 1: Učešće vrsta osiguranja u ukupnoj  BF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showGridLines="0" topLeftCell="A17" zoomScaleNormal="100" workbookViewId="0">
      <selection activeCell="K24" sqref="K24"/>
    </sheetView>
  </sheetViews>
  <sheetFormatPr defaultColWidth="9.109375" defaultRowHeight="10.199999999999999" x14ac:dyDescent="0.3"/>
  <cols>
    <col min="1" max="1" width="5" style="44" customWidth="1"/>
    <col min="2" max="2" width="37.44140625" style="44" customWidth="1"/>
    <col min="3" max="3" width="13.44140625" style="44" bestFit="1" customWidth="1"/>
    <col min="4" max="4" width="22.109375" style="44" customWidth="1"/>
    <col min="5" max="5" width="15.33203125" style="44" customWidth="1"/>
    <col min="6" max="6" width="7" style="44" bestFit="1" customWidth="1"/>
    <col min="7" max="7" width="10.33203125" style="44" customWidth="1"/>
    <col min="8" max="8" width="10" style="44" bestFit="1" customWidth="1"/>
    <col min="9" max="16384" width="9.109375" style="44"/>
  </cols>
  <sheetData>
    <row r="2" spans="1:11" s="39" customFormat="1" ht="13.8" x14ac:dyDescent="0.3">
      <c r="A2" s="67" t="s">
        <v>63</v>
      </c>
      <c r="B2" s="67"/>
      <c r="C2" s="67"/>
      <c r="D2" s="67"/>
      <c r="E2" s="38"/>
      <c r="F2" s="38"/>
      <c r="G2" s="38"/>
    </row>
    <row r="3" spans="1:11" s="41" customFormat="1" ht="14.4" x14ac:dyDescent="0.3">
      <c r="A3" s="102" t="s">
        <v>60</v>
      </c>
      <c r="B3" s="102"/>
      <c r="C3" s="102"/>
      <c r="D3" s="102"/>
      <c r="E3" s="40"/>
      <c r="F3" s="40"/>
      <c r="G3" s="40"/>
    </row>
    <row r="5" spans="1:11" s="42" customFormat="1" ht="16.5" customHeight="1" x14ac:dyDescent="0.3">
      <c r="A5" s="105" t="s">
        <v>10</v>
      </c>
      <c r="B5" s="105" t="s">
        <v>42</v>
      </c>
      <c r="C5" s="111" t="s">
        <v>43</v>
      </c>
      <c r="D5" s="111"/>
      <c r="E5" s="110" t="s">
        <v>34</v>
      </c>
      <c r="F5" s="110"/>
      <c r="G5" s="110"/>
    </row>
    <row r="6" spans="1:11" s="10" customFormat="1" ht="23.25" customHeight="1" x14ac:dyDescent="0.3">
      <c r="A6" s="105"/>
      <c r="B6" s="105"/>
      <c r="C6" s="109" t="s">
        <v>52</v>
      </c>
      <c r="D6" s="109" t="s">
        <v>56</v>
      </c>
      <c r="E6" s="109" t="s">
        <v>38</v>
      </c>
      <c r="F6" s="108" t="s">
        <v>41</v>
      </c>
      <c r="G6" s="108"/>
    </row>
    <row r="7" spans="1:11" ht="27" customHeight="1" x14ac:dyDescent="0.3">
      <c r="A7" s="105"/>
      <c r="B7" s="105"/>
      <c r="C7" s="109"/>
      <c r="D7" s="109"/>
      <c r="E7" s="109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0.399999999999999" x14ac:dyDescent="0.3">
      <c r="A8" s="25">
        <v>1</v>
      </c>
      <c r="B8" s="23" t="s">
        <v>11</v>
      </c>
      <c r="C8" s="28">
        <v>5069</v>
      </c>
      <c r="D8" s="28">
        <v>1930207.9099999927</v>
      </c>
      <c r="E8" s="35">
        <v>2380</v>
      </c>
      <c r="F8" s="28">
        <v>1738</v>
      </c>
      <c r="G8" s="28">
        <v>1271575.8000000003</v>
      </c>
      <c r="H8" s="53"/>
      <c r="I8" s="46"/>
      <c r="J8" s="37"/>
      <c r="K8" s="37"/>
    </row>
    <row r="9" spans="1:11" s="11" customFormat="1" ht="20.399999999999999" x14ac:dyDescent="0.3">
      <c r="A9" s="25">
        <v>2</v>
      </c>
      <c r="B9" s="23" t="s">
        <v>12</v>
      </c>
      <c r="C9" s="28">
        <v>4559</v>
      </c>
      <c r="D9" s="28">
        <v>450126.17000000062</v>
      </c>
      <c r="E9" s="35">
        <v>3294</v>
      </c>
      <c r="F9" s="28">
        <v>2092</v>
      </c>
      <c r="G9" s="28">
        <v>185888.78000000012</v>
      </c>
      <c r="H9" s="53"/>
      <c r="I9" s="37"/>
      <c r="J9" s="37"/>
      <c r="K9" s="37"/>
    </row>
    <row r="10" spans="1:11" s="11" customFormat="1" ht="20.399999999999999" x14ac:dyDescent="0.3">
      <c r="A10" s="25">
        <v>3</v>
      </c>
      <c r="B10" s="23" t="s">
        <v>13</v>
      </c>
      <c r="C10" s="28">
        <v>2244</v>
      </c>
      <c r="D10" s="28">
        <v>853130.35935779882</v>
      </c>
      <c r="E10" s="35">
        <v>734</v>
      </c>
      <c r="F10" s="28">
        <v>427</v>
      </c>
      <c r="G10" s="28">
        <v>522152.37999999995</v>
      </c>
      <c r="H10" s="53"/>
      <c r="I10" s="37"/>
      <c r="J10" s="37"/>
      <c r="K10" s="37"/>
    </row>
    <row r="11" spans="1:11" s="11" customFormat="1" ht="20.399999999999999" x14ac:dyDescent="0.3">
      <c r="A11" s="25">
        <v>4</v>
      </c>
      <c r="B11" s="23" t="s">
        <v>14</v>
      </c>
      <c r="C11" s="28">
        <v>1</v>
      </c>
      <c r="D11" s="28">
        <v>54251.1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0.399999999999999" x14ac:dyDescent="0.3">
      <c r="A12" s="25">
        <v>5</v>
      </c>
      <c r="B12" s="23" t="s">
        <v>15</v>
      </c>
      <c r="C12" s="28">
        <v>2</v>
      </c>
      <c r="D12" s="28">
        <v>241702.62</v>
      </c>
      <c r="E12" s="35">
        <v>1</v>
      </c>
      <c r="F12" s="29">
        <v>0</v>
      </c>
      <c r="G12" s="29">
        <v>0</v>
      </c>
      <c r="H12" s="53"/>
      <c r="I12" s="37"/>
      <c r="J12" s="37"/>
      <c r="K12" s="37"/>
    </row>
    <row r="13" spans="1:11" s="11" customFormat="1" ht="20.399999999999999" x14ac:dyDescent="0.3">
      <c r="A13" s="25">
        <v>6</v>
      </c>
      <c r="B13" s="23" t="s">
        <v>16</v>
      </c>
      <c r="C13" s="28">
        <v>6</v>
      </c>
      <c r="D13" s="28">
        <v>196909.25688073391</v>
      </c>
      <c r="E13" s="35">
        <v>1</v>
      </c>
      <c r="F13" s="28">
        <v>0</v>
      </c>
      <c r="G13" s="28">
        <v>0</v>
      </c>
      <c r="H13" s="53"/>
      <c r="I13" s="37"/>
      <c r="J13" s="37"/>
      <c r="K13" s="37"/>
    </row>
    <row r="14" spans="1:11" s="11" customFormat="1" ht="20.399999999999999" x14ac:dyDescent="0.3">
      <c r="A14" s="25">
        <v>7</v>
      </c>
      <c r="B14" s="23" t="s">
        <v>17</v>
      </c>
      <c r="C14" s="28">
        <v>63</v>
      </c>
      <c r="D14" s="28">
        <v>171080.76018348624</v>
      </c>
      <c r="E14" s="35">
        <v>21</v>
      </c>
      <c r="F14" s="28">
        <v>20</v>
      </c>
      <c r="G14" s="28">
        <v>2460.96</v>
      </c>
      <c r="H14" s="53"/>
      <c r="I14" s="37"/>
      <c r="J14" s="37"/>
      <c r="K14" s="37"/>
    </row>
    <row r="15" spans="1:11" s="11" customFormat="1" ht="38.25" customHeight="1" x14ac:dyDescent="0.3">
      <c r="A15" s="25">
        <v>8</v>
      </c>
      <c r="B15" s="23" t="s">
        <v>18</v>
      </c>
      <c r="C15" s="28">
        <v>2018</v>
      </c>
      <c r="D15" s="28">
        <v>760974.86055045878</v>
      </c>
      <c r="E15" s="35">
        <v>188</v>
      </c>
      <c r="F15" s="28">
        <v>96</v>
      </c>
      <c r="G15" s="28">
        <v>111130.20999999999</v>
      </c>
      <c r="H15" s="53"/>
      <c r="I15" s="37"/>
      <c r="J15" s="37"/>
      <c r="K15" s="37"/>
    </row>
    <row r="16" spans="1:11" s="11" customFormat="1" ht="20.399999999999999" x14ac:dyDescent="0.3">
      <c r="A16" s="25">
        <v>9</v>
      </c>
      <c r="B16" s="23" t="s">
        <v>19</v>
      </c>
      <c r="C16" s="28">
        <v>2660</v>
      </c>
      <c r="D16" s="28">
        <v>2070481.3662385331</v>
      </c>
      <c r="E16" s="35">
        <v>680</v>
      </c>
      <c r="F16" s="28">
        <v>311</v>
      </c>
      <c r="G16" s="28">
        <v>262409.02999999997</v>
      </c>
      <c r="H16" s="53"/>
      <c r="I16" s="37"/>
      <c r="J16" s="37"/>
      <c r="K16" s="37"/>
    </row>
    <row r="17" spans="1:11" s="11" customFormat="1" ht="30.6" x14ac:dyDescent="0.3">
      <c r="A17" s="25">
        <v>10</v>
      </c>
      <c r="B17" s="23" t="s">
        <v>20</v>
      </c>
      <c r="C17" s="28">
        <v>38708</v>
      </c>
      <c r="D17" s="28">
        <v>5040183.6617430802</v>
      </c>
      <c r="E17" s="35">
        <v>3442</v>
      </c>
      <c r="F17" s="28">
        <v>1971</v>
      </c>
      <c r="G17" s="28">
        <v>1898454.4599999995</v>
      </c>
      <c r="H17" s="53"/>
      <c r="I17" s="37"/>
      <c r="J17" s="37"/>
      <c r="K17" s="37"/>
    </row>
    <row r="18" spans="1:11" s="11" customFormat="1" ht="30.6" x14ac:dyDescent="0.3">
      <c r="A18" s="25">
        <v>11</v>
      </c>
      <c r="B18" s="23" t="s">
        <v>51</v>
      </c>
      <c r="C18" s="28">
        <v>4</v>
      </c>
      <c r="D18" s="28">
        <v>114523.79229357799</v>
      </c>
      <c r="E18" s="35">
        <v>0</v>
      </c>
      <c r="F18" s="28">
        <v>0</v>
      </c>
      <c r="G18" s="28">
        <v>0</v>
      </c>
      <c r="H18" s="53"/>
      <c r="I18" s="37"/>
      <c r="J18" s="37"/>
      <c r="K18" s="37"/>
    </row>
    <row r="19" spans="1:11" s="11" customFormat="1" ht="30.6" x14ac:dyDescent="0.3">
      <c r="A19" s="25">
        <v>12</v>
      </c>
      <c r="B19" s="23" t="s">
        <v>21</v>
      </c>
      <c r="C19" s="28">
        <v>114</v>
      </c>
      <c r="D19" s="28">
        <v>8458.6737614678932</v>
      </c>
      <c r="E19" s="35">
        <v>4</v>
      </c>
      <c r="F19" s="28">
        <v>1</v>
      </c>
      <c r="G19" s="28">
        <v>618.76</v>
      </c>
      <c r="H19" s="53"/>
      <c r="I19" s="37"/>
      <c r="J19" s="37"/>
      <c r="K19" s="37"/>
    </row>
    <row r="20" spans="1:11" s="11" customFormat="1" ht="20.399999999999999" x14ac:dyDescent="0.3">
      <c r="A20" s="25">
        <v>13</v>
      </c>
      <c r="B20" s="23" t="s">
        <v>22</v>
      </c>
      <c r="C20" s="28">
        <v>576</v>
      </c>
      <c r="D20" s="28">
        <v>816529.97522935772</v>
      </c>
      <c r="E20" s="35">
        <v>1793</v>
      </c>
      <c r="F20" s="28">
        <v>1600</v>
      </c>
      <c r="G20" s="28">
        <v>561991.69999999995</v>
      </c>
      <c r="H20" s="53"/>
      <c r="I20" s="37"/>
      <c r="J20" s="37"/>
      <c r="K20" s="37"/>
    </row>
    <row r="21" spans="1:11" s="11" customFormat="1" ht="20.399999999999999" x14ac:dyDescent="0.3">
      <c r="A21" s="25">
        <v>14</v>
      </c>
      <c r="B21" s="23" t="s">
        <v>23</v>
      </c>
      <c r="C21" s="28">
        <v>92</v>
      </c>
      <c r="D21" s="28">
        <v>55623.7495412844</v>
      </c>
      <c r="E21" s="35">
        <v>27</v>
      </c>
      <c r="F21" s="28">
        <v>21</v>
      </c>
      <c r="G21" s="28">
        <v>40797.43</v>
      </c>
      <c r="H21" s="53"/>
      <c r="I21" s="37"/>
      <c r="J21" s="37"/>
      <c r="K21" s="37"/>
    </row>
    <row r="22" spans="1:11" s="11" customFormat="1" ht="20.399999999999999" x14ac:dyDescent="0.3">
      <c r="A22" s="25">
        <v>15</v>
      </c>
      <c r="B22" s="23" t="s">
        <v>49</v>
      </c>
      <c r="C22" s="28">
        <v>8</v>
      </c>
      <c r="D22" s="28">
        <v>2609.6605504587151</v>
      </c>
      <c r="E22" s="35">
        <v>9</v>
      </c>
      <c r="F22" s="28">
        <v>8</v>
      </c>
      <c r="G22" s="28">
        <v>1595.1699999999998</v>
      </c>
      <c r="H22" s="53"/>
      <c r="I22" s="37"/>
      <c r="J22" s="37"/>
      <c r="K22" s="37"/>
    </row>
    <row r="23" spans="1:11" s="11" customFormat="1" ht="20.399999999999999" x14ac:dyDescent="0.3">
      <c r="A23" s="25">
        <v>16</v>
      </c>
      <c r="B23" s="23" t="s">
        <v>24</v>
      </c>
      <c r="C23" s="28">
        <v>42</v>
      </c>
      <c r="D23" s="28">
        <v>46439.099541284406</v>
      </c>
      <c r="E23" s="35">
        <v>37</v>
      </c>
      <c r="F23" s="28">
        <v>35</v>
      </c>
      <c r="G23" s="28">
        <v>3941.5300000000007</v>
      </c>
      <c r="H23" s="53"/>
      <c r="I23" s="37"/>
      <c r="J23" s="37"/>
      <c r="K23" s="37"/>
    </row>
    <row r="24" spans="1:11" s="11" customFormat="1" ht="20.399999999999999" x14ac:dyDescent="0.3">
      <c r="A24" s="25">
        <v>17</v>
      </c>
      <c r="B24" s="23" t="s">
        <v>25</v>
      </c>
      <c r="C24" s="28">
        <v>235</v>
      </c>
      <c r="D24" s="28">
        <v>1002.4591743119274</v>
      </c>
      <c r="E24" s="35">
        <v>0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0.399999999999999" x14ac:dyDescent="0.3">
      <c r="A25" s="25">
        <v>18</v>
      </c>
      <c r="B25" s="23" t="s">
        <v>26</v>
      </c>
      <c r="C25" s="28">
        <v>6180</v>
      </c>
      <c r="D25" s="28">
        <v>91046.80018348631</v>
      </c>
      <c r="E25" s="35">
        <v>687</v>
      </c>
      <c r="F25" s="28">
        <v>374</v>
      </c>
      <c r="G25" s="28">
        <v>33020.539999999994</v>
      </c>
      <c r="H25" s="53"/>
      <c r="I25" s="37"/>
      <c r="J25" s="37"/>
      <c r="K25" s="37"/>
    </row>
    <row r="26" spans="1:11" s="11" customFormat="1" ht="20.399999999999999" x14ac:dyDescent="0.3">
      <c r="A26" s="25">
        <v>19</v>
      </c>
      <c r="B26" s="23" t="s">
        <v>27</v>
      </c>
      <c r="C26" s="28">
        <v>4003</v>
      </c>
      <c r="D26" s="28">
        <v>17886.61</v>
      </c>
      <c r="E26" s="35">
        <v>1</v>
      </c>
      <c r="F26" s="28">
        <v>1</v>
      </c>
      <c r="G26" s="28">
        <v>80</v>
      </c>
      <c r="H26" s="53"/>
      <c r="I26" s="37"/>
      <c r="J26" s="37"/>
      <c r="K26" s="37"/>
    </row>
    <row r="27" spans="1:11" s="11" customFormat="1" ht="20.399999999999999" x14ac:dyDescent="0.3">
      <c r="A27" s="25">
        <v>20</v>
      </c>
      <c r="B27" s="23" t="s">
        <v>50</v>
      </c>
      <c r="C27" s="28">
        <v>50452</v>
      </c>
      <c r="D27" s="28">
        <v>2095090.0603477238</v>
      </c>
      <c r="E27" s="35">
        <v>480</v>
      </c>
      <c r="F27" s="28">
        <v>316</v>
      </c>
      <c r="G27" s="28">
        <v>1037993.96</v>
      </c>
      <c r="H27" s="53"/>
      <c r="I27" s="37"/>
      <c r="J27" s="37"/>
      <c r="K27" s="37"/>
    </row>
    <row r="28" spans="1:11" s="11" customFormat="1" ht="20.399999999999999" x14ac:dyDescent="0.3">
      <c r="A28" s="25">
        <v>21</v>
      </c>
      <c r="B28" s="23" t="s">
        <v>28</v>
      </c>
      <c r="C28" s="28">
        <v>36</v>
      </c>
      <c r="D28" s="28">
        <v>4950.8999999999996</v>
      </c>
      <c r="E28" s="35">
        <v>13</v>
      </c>
      <c r="F28" s="28">
        <v>8</v>
      </c>
      <c r="G28" s="28">
        <v>3496.12</v>
      </c>
      <c r="H28" s="53"/>
      <c r="I28" s="37"/>
      <c r="J28" s="37"/>
      <c r="K28" s="37"/>
    </row>
    <row r="29" spans="1:11" s="11" customFormat="1" ht="20.399999999999999" x14ac:dyDescent="0.3">
      <c r="A29" s="25">
        <v>22</v>
      </c>
      <c r="B29" s="23" t="s">
        <v>29</v>
      </c>
      <c r="C29" s="28">
        <v>27447</v>
      </c>
      <c r="D29" s="28">
        <v>203056.02939999904</v>
      </c>
      <c r="E29" s="35">
        <v>256</v>
      </c>
      <c r="F29" s="28">
        <v>87</v>
      </c>
      <c r="G29" s="28">
        <v>92085.32</v>
      </c>
      <c r="H29" s="53"/>
      <c r="I29" s="37"/>
      <c r="J29" s="37"/>
      <c r="K29" s="37"/>
    </row>
    <row r="30" spans="1:11" s="11" customFormat="1" ht="20.399999999999999" x14ac:dyDescent="0.3">
      <c r="A30" s="25">
        <v>23</v>
      </c>
      <c r="B30" s="23" t="s">
        <v>30</v>
      </c>
      <c r="C30" s="28">
        <v>1</v>
      </c>
      <c r="D30" s="28">
        <v>500</v>
      </c>
      <c r="E30" s="35">
        <v>0</v>
      </c>
      <c r="F30" s="28">
        <v>0</v>
      </c>
      <c r="G30" s="28">
        <v>0</v>
      </c>
      <c r="H30" s="53"/>
      <c r="I30" s="37"/>
      <c r="J30" s="37"/>
      <c r="K30" s="37"/>
    </row>
    <row r="31" spans="1:11" s="11" customFormat="1" ht="20.399999999999999" x14ac:dyDescent="0.3">
      <c r="A31" s="26"/>
      <c r="B31" s="24" t="s">
        <v>31</v>
      </c>
      <c r="C31" s="33">
        <f>SUM(C8:C26)</f>
        <v>66584</v>
      </c>
      <c r="D31" s="33">
        <f t="shared" ref="D31:G31" si="0">SUM(D8:D26)</f>
        <v>12923168.885229316</v>
      </c>
      <c r="E31" s="33">
        <f>SUM(E8:E26)</f>
        <v>13299</v>
      </c>
      <c r="F31" s="33">
        <f t="shared" si="0"/>
        <v>8695</v>
      </c>
      <c r="G31" s="33">
        <f t="shared" si="0"/>
        <v>4896116.7499999991</v>
      </c>
      <c r="H31" s="53"/>
      <c r="I31" s="37"/>
      <c r="J31" s="37"/>
      <c r="K31" s="37"/>
    </row>
    <row r="32" spans="1:11" s="11" customFormat="1" ht="20.399999999999999" x14ac:dyDescent="0.3">
      <c r="A32" s="26"/>
      <c r="B32" s="24" t="s">
        <v>32</v>
      </c>
      <c r="C32" s="33">
        <f>SUM(C27:C30)</f>
        <v>77936</v>
      </c>
      <c r="D32" s="33">
        <f>SUM(D27:D30)</f>
        <v>2303596.9897477226</v>
      </c>
      <c r="E32" s="33">
        <f t="shared" ref="E32:F32" si="1">SUM(E27:E30)</f>
        <v>749</v>
      </c>
      <c r="F32" s="33">
        <f t="shared" si="1"/>
        <v>411</v>
      </c>
      <c r="G32" s="33">
        <f>SUM(G27:G30)</f>
        <v>1133575.3999999999</v>
      </c>
      <c r="H32" s="53"/>
      <c r="I32" s="37"/>
      <c r="J32" s="37"/>
      <c r="K32" s="37"/>
    </row>
    <row r="33" spans="1:11" s="11" customFormat="1" ht="20.25" customHeight="1" x14ac:dyDescent="0.3">
      <c r="A33" s="26"/>
      <c r="B33" s="27" t="s">
        <v>33</v>
      </c>
      <c r="C33" s="34">
        <f>C31+C32</f>
        <v>144520</v>
      </c>
      <c r="D33" s="34">
        <f t="shared" ref="D33:G33" si="2">D31+D32</f>
        <v>15226765.874977037</v>
      </c>
      <c r="E33" s="34">
        <f t="shared" si="2"/>
        <v>14048</v>
      </c>
      <c r="F33" s="34">
        <f t="shared" si="2"/>
        <v>9106</v>
      </c>
      <c r="G33" s="34">
        <f t="shared" si="2"/>
        <v>6029692.1499999985</v>
      </c>
      <c r="H33" s="53"/>
      <c r="I33" s="37"/>
      <c r="J33" s="37"/>
      <c r="K33" s="37"/>
    </row>
    <row r="34" spans="1:11" ht="17.25" customHeight="1" x14ac:dyDescent="0.3">
      <c r="A34" s="44" t="s">
        <v>47</v>
      </c>
      <c r="D34" s="47"/>
      <c r="H34" s="45"/>
      <c r="I34" s="43"/>
      <c r="J34" s="43"/>
      <c r="K34" s="43"/>
    </row>
    <row r="35" spans="1:11" x14ac:dyDescent="0.3">
      <c r="H35" s="43"/>
      <c r="I35" s="43"/>
      <c r="J35" s="43"/>
      <c r="K35" s="43"/>
    </row>
    <row r="36" spans="1:11" ht="13.8" x14ac:dyDescent="0.3">
      <c r="A36" s="107" t="s">
        <v>9</v>
      </c>
      <c r="B36" s="107"/>
      <c r="C36" s="107"/>
      <c r="H36" s="43"/>
      <c r="I36" s="43"/>
      <c r="J36" s="43"/>
      <c r="K36" s="43"/>
    </row>
    <row r="37" spans="1:11" ht="14.4" x14ac:dyDescent="0.3">
      <c r="A37" s="106" t="s">
        <v>8</v>
      </c>
      <c r="B37" s="106"/>
      <c r="C37" s="106"/>
      <c r="H37" s="43"/>
      <c r="I37" s="43"/>
      <c r="J37" s="43"/>
      <c r="K37" s="43"/>
    </row>
    <row r="38" spans="1:11" x14ac:dyDescent="0.3">
      <c r="H38" s="43"/>
      <c r="I38" s="43"/>
      <c r="J38" s="43"/>
      <c r="K38" s="43"/>
    </row>
    <row r="60" spans="2:4" x14ac:dyDescent="0.3">
      <c r="B60" s="104"/>
      <c r="C60" s="104"/>
      <c r="D60" s="104"/>
    </row>
    <row r="61" spans="2:4" x14ac:dyDescent="0.3">
      <c r="B61" s="51"/>
      <c r="C61" s="51"/>
      <c r="D61" s="51"/>
    </row>
    <row r="62" spans="2:4" x14ac:dyDescent="0.3">
      <c r="B62" s="51"/>
      <c r="C62" s="51"/>
      <c r="D62" s="51"/>
    </row>
    <row r="66" spans="1:2" ht="15.75" customHeight="1" x14ac:dyDescent="0.3">
      <c r="A66" s="44" t="s">
        <v>47</v>
      </c>
    </row>
    <row r="69" spans="1:2" s="48" customFormat="1" ht="13.2" x14ac:dyDescent="0.3">
      <c r="A69" s="103" t="s">
        <v>35</v>
      </c>
      <c r="B69" s="103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showGridLines="0" tabSelected="1" zoomScaleNormal="100" zoomScaleSheetLayoutView="100" workbookViewId="0">
      <selection activeCell="K23" sqref="K23"/>
    </sheetView>
  </sheetViews>
  <sheetFormatPr defaultColWidth="9.109375" defaultRowHeight="10.199999999999999" x14ac:dyDescent="0.2"/>
  <cols>
    <col min="1" max="1" width="32.6640625" style="2" customWidth="1"/>
    <col min="2" max="3" width="9" style="2" bestFit="1" customWidth="1"/>
    <col min="4" max="4" width="9.88671875" style="2" bestFit="1" customWidth="1"/>
    <col min="5" max="5" width="10.77734375" style="2" bestFit="1" customWidth="1"/>
    <col min="6" max="7" width="8.88671875" style="2" bestFit="1" customWidth="1"/>
    <col min="8" max="8" width="9.88671875" style="2" bestFit="1" customWidth="1"/>
    <col min="9" max="9" width="10.77734375" style="2" bestFit="1" customWidth="1"/>
    <col min="10" max="11" width="8.88671875" style="2" bestFit="1" customWidth="1"/>
    <col min="12" max="12" width="9.88671875" style="2" bestFit="1" customWidth="1"/>
    <col min="13" max="13" width="10.77734375" style="2" bestFit="1" customWidth="1"/>
    <col min="14" max="14" width="5.88671875" style="2" bestFit="1" customWidth="1"/>
    <col min="15" max="15" width="9.5546875" style="2" bestFit="1" customWidth="1"/>
    <col min="16" max="16384" width="9.109375" style="2"/>
  </cols>
  <sheetData>
    <row r="2" spans="1:16" s="13" customFormat="1" ht="15" customHeight="1" x14ac:dyDescent="0.25">
      <c r="A2" s="113" t="s">
        <v>64</v>
      </c>
      <c r="B2" s="113"/>
      <c r="C2" s="113"/>
      <c r="D2" s="113"/>
      <c r="E2" s="113"/>
      <c r="F2" s="113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3">
      <c r="A3" s="114" t="s">
        <v>62</v>
      </c>
      <c r="B3" s="114"/>
      <c r="C3" s="114"/>
      <c r="D3" s="114"/>
      <c r="E3" s="114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12"/>
      <c r="N4" s="112"/>
    </row>
    <row r="5" spans="1:16" s="9" customFormat="1" ht="13.2" x14ac:dyDescent="0.25">
      <c r="A5" s="115" t="s">
        <v>65</v>
      </c>
      <c r="B5" s="115" t="s">
        <v>66</v>
      </c>
      <c r="C5" s="115"/>
      <c r="D5" s="115"/>
      <c r="E5" s="115"/>
      <c r="F5" s="115" t="s">
        <v>67</v>
      </c>
      <c r="G5" s="115"/>
      <c r="H5" s="115"/>
      <c r="I5" s="115"/>
      <c r="J5" s="115" t="s">
        <v>68</v>
      </c>
      <c r="K5" s="115"/>
      <c r="L5" s="115"/>
      <c r="M5" s="115"/>
      <c r="N5" s="115"/>
    </row>
    <row r="6" spans="1:16" s="8" customFormat="1" ht="20.399999999999999" x14ac:dyDescent="0.2">
      <c r="A6" s="115"/>
      <c r="B6" s="68" t="s">
        <v>70</v>
      </c>
      <c r="C6" s="68" t="s">
        <v>71</v>
      </c>
      <c r="D6" s="68" t="s">
        <v>72</v>
      </c>
      <c r="E6" s="68" t="s">
        <v>73</v>
      </c>
      <c r="F6" s="69" t="str">
        <f>B6</f>
        <v>BFP/ GWP 
II 2020</v>
      </c>
      <c r="G6" s="69" t="str">
        <f>C6</f>
        <v>BFP/ GWP
II 2021</v>
      </c>
      <c r="H6" s="69" t="str">
        <f>D6</f>
        <v>Učešće/ 
Share II 2020</v>
      </c>
      <c r="I6" s="69" t="str">
        <f>E6</f>
        <v>Učešće/
  Share II 2021</v>
      </c>
      <c r="J6" s="70" t="str">
        <f>B6</f>
        <v>BFP/ GWP 
II 2020</v>
      </c>
      <c r="K6" s="70" t="str">
        <f>C6</f>
        <v>BFP/ GWP
II 2021</v>
      </c>
      <c r="L6" s="70" t="str">
        <f>D6</f>
        <v>Učešće/ 
Share II 2020</v>
      </c>
      <c r="M6" s="70" t="str">
        <f>E6</f>
        <v>Učešće/
  Share II 2021</v>
      </c>
      <c r="N6" s="71" t="s">
        <v>54</v>
      </c>
    </row>
    <row r="7" spans="1:16" ht="14.25" customHeight="1" x14ac:dyDescent="0.2">
      <c r="A7" s="72" t="s">
        <v>0</v>
      </c>
      <c r="B7" s="73">
        <v>7023935.7599999998</v>
      </c>
      <c r="C7" s="74">
        <v>5690273</v>
      </c>
      <c r="D7" s="75">
        <f>B7/$B$16</f>
        <v>0.48137165068990007</v>
      </c>
      <c r="E7" s="76">
        <f>C7/$C$16</f>
        <v>0.44031562894559056</v>
      </c>
      <c r="F7" s="77"/>
      <c r="G7" s="78"/>
      <c r="H7" s="78"/>
      <c r="I7" s="78"/>
      <c r="J7" s="79">
        <f>B7</f>
        <v>7023935.7599999998</v>
      </c>
      <c r="K7" s="73">
        <f>C7</f>
        <v>5690273</v>
      </c>
      <c r="L7" s="75">
        <f>J7/$J$16</f>
        <v>0.41108775069426523</v>
      </c>
      <c r="M7" s="75">
        <f>K7/$K$16</f>
        <v>0.37370202226379595</v>
      </c>
      <c r="N7" s="80">
        <f>K7/J7*100</f>
        <v>81.012600263303085</v>
      </c>
      <c r="P7" s="57"/>
    </row>
    <row r="8" spans="1:16" ht="14.25" customHeight="1" x14ac:dyDescent="0.2">
      <c r="A8" s="72" t="s">
        <v>44</v>
      </c>
      <c r="B8" s="73">
        <v>2320582.94</v>
      </c>
      <c r="C8" s="74">
        <v>2208826</v>
      </c>
      <c r="D8" s="75">
        <f>B8/$B$16</f>
        <v>0.15903659693929509</v>
      </c>
      <c r="E8" s="76">
        <f>C8/$C$16</f>
        <v>0.17091985031673754</v>
      </c>
      <c r="F8" s="77"/>
      <c r="G8" s="78"/>
      <c r="H8" s="78"/>
      <c r="I8" s="78"/>
      <c r="J8" s="79">
        <f t="shared" ref="J8:J11" si="0">B8</f>
        <v>2320582.94</v>
      </c>
      <c r="K8" s="73">
        <f>C8</f>
        <v>2208826</v>
      </c>
      <c r="L8" s="75">
        <f t="shared" ref="L8:L15" si="1">J8/$J$16</f>
        <v>0.13581605152722595</v>
      </c>
      <c r="M8" s="75">
        <f>K8/$K$16</f>
        <v>0.14506206345967079</v>
      </c>
      <c r="N8" s="80">
        <f t="shared" ref="N8:N14" si="2">K8/J8*100</f>
        <v>95.184100594999634</v>
      </c>
      <c r="P8" s="57"/>
    </row>
    <row r="9" spans="1:16" ht="14.25" customHeight="1" x14ac:dyDescent="0.2">
      <c r="A9" s="72" t="s">
        <v>53</v>
      </c>
      <c r="B9" s="73">
        <v>1210924.3700000001</v>
      </c>
      <c r="C9" s="73">
        <v>1176315.4900000002</v>
      </c>
      <c r="D9" s="75">
        <f>B9/$B$16</f>
        <v>8.2988324888598836E-2</v>
      </c>
      <c r="E9" s="76">
        <f>C9/$C$16</f>
        <v>9.1023768950591763E-2</v>
      </c>
      <c r="F9" s="77"/>
      <c r="G9" s="78"/>
      <c r="H9" s="78"/>
      <c r="I9" s="78"/>
      <c r="J9" s="79">
        <f t="shared" si="0"/>
        <v>1210924.3700000001</v>
      </c>
      <c r="K9" s="73">
        <f t="shared" ref="K9:K10" si="3">C9</f>
        <v>1176315.4900000002</v>
      </c>
      <c r="L9" s="75">
        <f t="shared" si="1"/>
        <v>7.0871402093257499E-2</v>
      </c>
      <c r="M9" s="75">
        <f t="shared" ref="M9:M16" si="4">K9/$K$16</f>
        <v>7.7253143642357427E-2</v>
      </c>
      <c r="N9" s="80">
        <f t="shared" si="2"/>
        <v>97.141945371864978</v>
      </c>
      <c r="P9" s="57"/>
    </row>
    <row r="10" spans="1:16" ht="14.25" customHeight="1" x14ac:dyDescent="0.2">
      <c r="A10" s="72" t="s">
        <v>1</v>
      </c>
      <c r="B10" s="73">
        <v>2227190.0699999998</v>
      </c>
      <c r="C10" s="74">
        <v>2209943.17</v>
      </c>
      <c r="D10" s="75">
        <f>B10/$B$16</f>
        <v>0.15263609990591001</v>
      </c>
      <c r="E10" s="76">
        <f>C10/$C$16</f>
        <v>0.17100629738372169</v>
      </c>
      <c r="F10" s="77"/>
      <c r="G10" s="78"/>
      <c r="H10" s="78"/>
      <c r="I10" s="78"/>
      <c r="J10" s="79">
        <f t="shared" si="0"/>
        <v>2227190.0699999998</v>
      </c>
      <c r="K10" s="73">
        <f t="shared" si="3"/>
        <v>2209943.17</v>
      </c>
      <c r="L10" s="75">
        <f t="shared" si="1"/>
        <v>0.13035007544614888</v>
      </c>
      <c r="M10" s="75">
        <f t="shared" si="4"/>
        <v>0.14513543229245129</v>
      </c>
      <c r="N10" s="80">
        <f t="shared" si="2"/>
        <v>99.22562064943115</v>
      </c>
      <c r="P10" s="57"/>
    </row>
    <row r="11" spans="1:16" ht="13.2" customHeight="1" x14ac:dyDescent="0.2">
      <c r="A11" s="72" t="s">
        <v>2</v>
      </c>
      <c r="B11" s="81">
        <v>1808869.6</v>
      </c>
      <c r="C11" s="82">
        <v>1637810.69</v>
      </c>
      <c r="D11" s="83">
        <f>B11/$B$16</f>
        <v>0.12396732757629596</v>
      </c>
      <c r="E11" s="84">
        <f>C11/$C$16</f>
        <v>0.12673445440335845</v>
      </c>
      <c r="F11" s="77"/>
      <c r="G11" s="78"/>
      <c r="H11" s="85"/>
      <c r="I11" s="85"/>
      <c r="J11" s="79">
        <f t="shared" si="0"/>
        <v>1808869.6</v>
      </c>
      <c r="K11" s="73">
        <f>C11</f>
        <v>1637810.69</v>
      </c>
      <c r="L11" s="75">
        <f t="shared" si="1"/>
        <v>0.10586716060216862</v>
      </c>
      <c r="M11" s="75">
        <f t="shared" si="4"/>
        <v>0.10756130100230041</v>
      </c>
      <c r="N11" s="80">
        <f t="shared" si="2"/>
        <v>90.543325511136899</v>
      </c>
      <c r="P11" s="57"/>
    </row>
    <row r="12" spans="1:16" ht="14.4" customHeight="1" x14ac:dyDescent="0.2">
      <c r="A12" s="86" t="s">
        <v>5</v>
      </c>
      <c r="B12" s="87"/>
      <c r="C12" s="87"/>
      <c r="D12" s="87"/>
      <c r="E12" s="87"/>
      <c r="F12" s="88">
        <v>698413.69</v>
      </c>
      <c r="G12" s="89">
        <v>757454.33</v>
      </c>
      <c r="H12" s="90">
        <f>F12/$F$16</f>
        <v>0.27995704876042282</v>
      </c>
      <c r="I12" s="90">
        <f t="shared" ref="I12:I16" si="5">G12/$G$16</f>
        <v>0.32881373494195792</v>
      </c>
      <c r="J12" s="91">
        <f>F12</f>
        <v>698413.69</v>
      </c>
      <c r="K12" s="73">
        <f>G12</f>
        <v>757454.33</v>
      </c>
      <c r="L12" s="75">
        <f>J12/$J$16</f>
        <v>4.0875845492667463E-2</v>
      </c>
      <c r="M12" s="75">
        <f t="shared" si="4"/>
        <v>4.9744926982144548E-2</v>
      </c>
      <c r="N12" s="80">
        <f t="shared" si="2"/>
        <v>108.4535341797209</v>
      </c>
      <c r="P12" s="57"/>
    </row>
    <row r="13" spans="1:16" ht="14.25" customHeight="1" x14ac:dyDescent="0.2">
      <c r="A13" s="86" t="s">
        <v>48</v>
      </c>
      <c r="B13" s="87"/>
      <c r="C13" s="87"/>
      <c r="D13" s="87"/>
      <c r="E13" s="87"/>
      <c r="F13" s="92">
        <v>814480.68</v>
      </c>
      <c r="G13" s="89">
        <v>591124.79974772385</v>
      </c>
      <c r="H13" s="93">
        <f>F13/$F$16</f>
        <v>0.32648215622059523</v>
      </c>
      <c r="I13" s="93">
        <f t="shared" si="5"/>
        <v>0.25660946874759571</v>
      </c>
      <c r="J13" s="91">
        <f t="shared" ref="J13:J15" si="6">F13</f>
        <v>814480.68</v>
      </c>
      <c r="K13" s="73">
        <f t="shared" ref="K13:K15" si="7">G13</f>
        <v>591124.79974772385</v>
      </c>
      <c r="L13" s="75">
        <f t="shared" si="1"/>
        <v>4.7668862894773352E-2</v>
      </c>
      <c r="M13" s="75">
        <f t="shared" si="4"/>
        <v>3.8821429670598546E-2</v>
      </c>
      <c r="N13" s="80">
        <f t="shared" si="2"/>
        <v>72.576896452316561</v>
      </c>
      <c r="P13" s="57"/>
    </row>
    <row r="14" spans="1:16" ht="14.25" customHeight="1" x14ac:dyDescent="0.2">
      <c r="A14" s="86" t="s">
        <v>3</v>
      </c>
      <c r="B14" s="87"/>
      <c r="C14" s="87"/>
      <c r="D14" s="87"/>
      <c r="E14" s="87"/>
      <c r="F14" s="92">
        <v>282393.28000000003</v>
      </c>
      <c r="G14" s="91">
        <v>277348.89</v>
      </c>
      <c r="H14" s="93">
        <f>F14/$F$16</f>
        <v>0.11319650572510363</v>
      </c>
      <c r="I14" s="93">
        <f t="shared" si="5"/>
        <v>0.12039818216222521</v>
      </c>
      <c r="J14" s="91">
        <f t="shared" si="6"/>
        <v>282393.28000000003</v>
      </c>
      <c r="K14" s="73">
        <f t="shared" si="7"/>
        <v>277348.89</v>
      </c>
      <c r="L14" s="75">
        <f t="shared" si="1"/>
        <v>1.6527545560350604E-2</v>
      </c>
      <c r="M14" s="75">
        <f t="shared" si="4"/>
        <v>1.821456388219319E-2</v>
      </c>
      <c r="N14" s="94">
        <f t="shared" si="2"/>
        <v>98.213700411001284</v>
      </c>
      <c r="P14" s="57"/>
    </row>
    <row r="15" spans="1:16" ht="14.25" customHeight="1" x14ac:dyDescent="0.2">
      <c r="A15" s="86" t="s">
        <v>4</v>
      </c>
      <c r="B15" s="87"/>
      <c r="C15" s="87"/>
      <c r="D15" s="87"/>
      <c r="E15" s="87"/>
      <c r="F15" s="92">
        <v>699429.64</v>
      </c>
      <c r="G15" s="91">
        <v>677668.96999999916</v>
      </c>
      <c r="H15" s="93">
        <f>F15/$F$16</f>
        <v>0.28036428929387824</v>
      </c>
      <c r="I15" s="93">
        <f>G15/$G$16</f>
        <v>0.29417861414822116</v>
      </c>
      <c r="J15" s="91">
        <f t="shared" si="6"/>
        <v>699429.64</v>
      </c>
      <c r="K15" s="73">
        <f t="shared" si="7"/>
        <v>677668.96999999916</v>
      </c>
      <c r="L15" s="75">
        <f t="shared" si="1"/>
        <v>4.0935305689142533E-2</v>
      </c>
      <c r="M15" s="75">
        <f t="shared" si="4"/>
        <v>4.4505116804487828E-2</v>
      </c>
      <c r="N15" s="80">
        <f>K15/J15*100</f>
        <v>96.88879784963062</v>
      </c>
      <c r="P15" s="57"/>
    </row>
    <row r="16" spans="1:16" s="12" customFormat="1" ht="18.149999999999999" customHeight="1" x14ac:dyDescent="0.2">
      <c r="A16" s="95" t="s">
        <v>69</v>
      </c>
      <c r="B16" s="96">
        <f>SUM(B7:B15)</f>
        <v>14591502.74</v>
      </c>
      <c r="C16" s="96">
        <f>SUM(C7:C15)</f>
        <v>12923168.35</v>
      </c>
      <c r="D16" s="97">
        <f>B16/B16</f>
        <v>1</v>
      </c>
      <c r="E16" s="97">
        <f>C16/C16</f>
        <v>1</v>
      </c>
      <c r="F16" s="98">
        <f>SUM(F7:F15)</f>
        <v>2494717.29</v>
      </c>
      <c r="G16" s="98">
        <f>SUM(G7:G15)</f>
        <v>2303596.9897477231</v>
      </c>
      <c r="H16" s="99">
        <f>SUM(H7:H15)</f>
        <v>1</v>
      </c>
      <c r="I16" s="99">
        <f t="shared" si="5"/>
        <v>1</v>
      </c>
      <c r="J16" s="98">
        <f>SUM(J7:J15)</f>
        <v>17086220.029999997</v>
      </c>
      <c r="K16" s="98">
        <f>SUM(K7:K15)</f>
        <v>15226765.339747723</v>
      </c>
      <c r="L16" s="100">
        <f>J16/J16</f>
        <v>1</v>
      </c>
      <c r="M16" s="100">
        <f t="shared" si="4"/>
        <v>1</v>
      </c>
      <c r="N16" s="101">
        <f>K16/J16*100</f>
        <v>89.117226121474246</v>
      </c>
      <c r="O16" s="57"/>
    </row>
    <row r="17" spans="1:15" s="65" customFormat="1" ht="18.149999999999999" customHeight="1" x14ac:dyDescent="0.2">
      <c r="A17" s="66" t="s">
        <v>55</v>
      </c>
      <c r="B17" s="60"/>
      <c r="C17" s="60"/>
      <c r="D17" s="61"/>
      <c r="E17" s="61"/>
      <c r="F17" s="60"/>
      <c r="G17" s="60"/>
      <c r="H17" s="61"/>
      <c r="I17" s="61"/>
      <c r="J17" s="60"/>
      <c r="K17" s="60"/>
      <c r="L17" s="62"/>
      <c r="M17" s="62"/>
      <c r="N17" s="63"/>
      <c r="O17" s="64"/>
    </row>
    <row r="18" spans="1:15" ht="21" customHeight="1" x14ac:dyDescent="0.2">
      <c r="A18" s="2" t="s">
        <v>46</v>
      </c>
      <c r="B18" s="49"/>
      <c r="C18" s="50"/>
      <c r="D18" s="58"/>
      <c r="H18" s="56"/>
      <c r="N18" s="57"/>
    </row>
    <row r="19" spans="1:15" ht="11.4" x14ac:dyDescent="0.2">
      <c r="A19" s="8"/>
      <c r="B19" s="50"/>
      <c r="C19" s="50"/>
    </row>
    <row r="20" spans="1:15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5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5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5" x14ac:dyDescent="0.2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</sheetData>
  <mergeCells count="7">
    <mergeCell ref="M4:N4"/>
    <mergeCell ref="A2:F2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2021-03-24T07:48:05Z</cp:lastPrinted>
  <dcterms:created xsi:type="dcterms:W3CDTF">2018-02-21T07:14:25Z</dcterms:created>
  <dcterms:modified xsi:type="dcterms:W3CDTF">2021-06-02T07:11:07Z</dcterms:modified>
</cp:coreProperties>
</file>