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JUL 2021\"/>
    </mc:Choice>
  </mc:AlternateContent>
  <xr:revisionPtr revIDLastSave="0" documentId="13_ncr:1_{62D9362B-D464-41A5-8283-957059DF5DD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<sst xmlns="http://schemas.openxmlformats.org/spreadsheetml/2006/main" count="81" uniqueCount="74">
  <si>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</si>
  <si>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</si>
  <si>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</si>
  <si>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</si>
  <si>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</si>
  <si>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</si>
  <si>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</si>
  <si>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</si>
  <si>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</si>
  <si>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</si>
  <si>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</si>
  <si>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</si>
  <si>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</si>
  <si>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</si>
  <si>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</si>
  <si>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</si>
  <si>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</si>
  <si>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</si>
  <si>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</si>
  <si>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</si>
  <si>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</si>
  <si>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</si>
  <si>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</si>
  <si>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</si>
  <si>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</si>
  <si>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</si>
  <si>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</si>
  <si>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</si>
  <si>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</si>
  <si>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</si>
  <si>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</si>
  <si>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</si>
  <si>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</si>
  <si>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</si>
  <si>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</si>
  <si>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</si>
  <si>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</si>
  <si>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</si>
  <si>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</si>
  <si>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</si>
  <si>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</si>
  <si>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</si>
  <si>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</si>
  <si>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</si>
  <si>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</si>
  <si>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</si>
  <si>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</si>
  <si>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</si>
  <si>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</si>
  <si>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</si>
  <si>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</si>
  <si>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</si>
  <si>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</si>
  <si>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</si>
  <si>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</si>
  <si>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</si>
  <si>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</si>
  <si>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</si>
  <si>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</si>
  <si>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</si>
  <si>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</si>
  <si>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</si>
  <si>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31. jula 2021. godine</t>
  </si>
  <si>
    <t>Avgust, 2021. godine                                                                                     verzija 01</t>
  </si>
  <si>
    <t>August 2021                                                                                           version 01</t>
  </si>
  <si>
    <t>for the period 1 January - 31 July 2021</t>
  </si>
  <si>
    <t>Tablela 1: Podaci o osiguranju za period od 1. januara do 31. jula 2021. godine</t>
  </si>
  <si>
    <t>Table 1: Insurance data for the period 1 January - 31 July 2021</t>
  </si>
  <si>
    <t>Tablela 2: Bruto fakturisana premija za period od 1. januara do 31. jula 2021. godine</t>
  </si>
  <si>
    <t>Table 2: Gross Written Premium for the period 1 January - 31 July 2021</t>
  </si>
  <si>
    <t>BFP/ GWP 
VII 2020</t>
  </si>
  <si>
    <t>BFP/ GWP
VII 2021</t>
  </si>
  <si>
    <t>Učešće/Share VII 2020</t>
  </si>
  <si>
    <t>Učešće/Share VII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</si>
</sst>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38</xdr:row>
      <xdr:rowOff>95250</xdr:rowOff>
    </xdr:from>
    <xdr:to>
      <xdr:col>5</xdr:col>
      <xdr:colOff>99594</xdr:colOff>
      <xdr:row>63</xdr:row>
      <xdr:rowOff>138616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AD211-15E9-41B4-9B34-EA47FF41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820400"/>
          <a:ext cx="6157494" cy="3615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workbookViewId="0">
      <selection activeCell="A38" sqref="A38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65</v>
      </c>
    </row>
    <row r="22" spans="1:1" x14ac:dyDescent="0.25">
      <c r="A22" s="65" t="s">
        <v>63</v>
      </c>
    </row>
    <row r="23" spans="1:1" x14ac:dyDescent="0.25">
      <c r="A23" s="66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0" sqref="A20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66</v>
      </c>
    </row>
    <row r="6" spans="1:1" s="5" customFormat="1" x14ac:dyDescent="0.2">
      <c r="A6" s="63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68</v>
      </c>
    </row>
    <row r="10" spans="1:1" s="93" customFormat="1" x14ac:dyDescent="0.2">
      <c r="A10" s="63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69"/>
  <sheetViews>
    <sheetView showGridLines="0" tabSelected="1" topLeftCell="A16" zoomScaleNormal="100" workbookViewId="0">
      <selection activeCell="L29" sqref="L29"/>
    </sheetView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6384" width="9.140625" style="88"/>
  </cols>
  <sheetData>
    <row r="2" spans="1:10" s="83" customFormat="1" ht="15" x14ac:dyDescent="0.25">
      <c r="A2" s="81" t="s">
        <v>66</v>
      </c>
      <c r="B2" s="81"/>
      <c r="C2" s="81"/>
      <c r="D2" s="81"/>
      <c r="E2" s="82"/>
      <c r="F2" s="82"/>
      <c r="G2" s="82"/>
    </row>
    <row r="3" spans="1:10" s="85" customFormat="1" ht="14.25" x14ac:dyDescent="0.25">
      <c r="A3" s="99" t="s">
        <v>67</v>
      </c>
      <c r="B3" s="99"/>
      <c r="C3" s="99"/>
      <c r="D3" s="99"/>
      <c r="E3" s="84"/>
      <c r="F3" s="84"/>
      <c r="G3" s="84"/>
    </row>
    <row r="5" spans="1:10" s="86" customFormat="1" ht="16.5" customHeight="1" x14ac:dyDescent="0.25">
      <c r="A5" s="102" t="s">
        <v>10</v>
      </c>
      <c r="B5" s="102" t="s">
        <v>47</v>
      </c>
      <c r="C5" s="98" t="s">
        <v>48</v>
      </c>
      <c r="D5" s="98"/>
      <c r="E5" s="97" t="s">
        <v>38</v>
      </c>
      <c r="F5" s="97"/>
      <c r="G5" s="97"/>
    </row>
    <row r="6" spans="1:10" s="10" customFormat="1" ht="23.25" customHeight="1" x14ac:dyDescent="0.25">
      <c r="A6" s="102"/>
      <c r="B6" s="102"/>
      <c r="C6" s="96" t="s">
        <v>58</v>
      </c>
      <c r="D6" s="96" t="s">
        <v>60</v>
      </c>
      <c r="E6" s="96" t="s">
        <v>43</v>
      </c>
      <c r="F6" s="95" t="s">
        <v>46</v>
      </c>
      <c r="G6" s="95"/>
    </row>
    <row r="7" spans="1:10" ht="22.5" x14ac:dyDescent="0.25">
      <c r="A7" s="102"/>
      <c r="B7" s="102"/>
      <c r="C7" s="96"/>
      <c r="D7" s="96"/>
      <c r="E7" s="96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19176</v>
      </c>
      <c r="D8" s="41">
        <v>6428608.7799999993</v>
      </c>
      <c r="E8" s="72">
        <v>6952</v>
      </c>
      <c r="F8" s="41">
        <v>6334</v>
      </c>
      <c r="G8" s="41">
        <v>4524755.5500000007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15656</v>
      </c>
      <c r="D9" s="41">
        <v>1779228.8199999998</v>
      </c>
      <c r="E9" s="72">
        <v>10183</v>
      </c>
      <c r="F9" s="41">
        <v>8652</v>
      </c>
      <c r="G9" s="41">
        <v>766642.43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9236</v>
      </c>
      <c r="D10" s="41">
        <v>3633721.1500000004</v>
      </c>
      <c r="E10" s="72">
        <v>1923</v>
      </c>
      <c r="F10" s="41">
        <v>1649</v>
      </c>
      <c r="G10" s="41">
        <v>1890055.74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5</v>
      </c>
      <c r="D11" s="41">
        <v>55310.42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8</v>
      </c>
      <c r="D12" s="41">
        <v>331790.83</v>
      </c>
      <c r="E12" s="72">
        <v>3</v>
      </c>
      <c r="F12" s="42">
        <v>1</v>
      </c>
      <c r="G12" s="42">
        <v>120106.11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27</v>
      </c>
      <c r="D13" s="41">
        <v>232681.15</v>
      </c>
      <c r="E13" s="72">
        <v>2</v>
      </c>
      <c r="F13" s="41">
        <v>1</v>
      </c>
      <c r="G13" s="41">
        <v>0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214</v>
      </c>
      <c r="D14" s="41">
        <v>318241.32</v>
      </c>
      <c r="E14" s="72">
        <v>80</v>
      </c>
      <c r="F14" s="41">
        <v>80</v>
      </c>
      <c r="G14" s="41">
        <v>30198.52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7949</v>
      </c>
      <c r="D15" s="41">
        <v>2380406.7400000002</v>
      </c>
      <c r="E15" s="72">
        <v>331</v>
      </c>
      <c r="F15" s="41">
        <v>269</v>
      </c>
      <c r="G15" s="41">
        <v>549210.48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10173</v>
      </c>
      <c r="D16" s="41">
        <v>6491992.2800000003</v>
      </c>
      <c r="E16" s="72">
        <v>1452</v>
      </c>
      <c r="F16" s="41">
        <v>1077</v>
      </c>
      <c r="G16" s="41">
        <v>921696.51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189065</v>
      </c>
      <c r="D17" s="41">
        <v>22359492.199999999</v>
      </c>
      <c r="E17" s="72">
        <v>8828</v>
      </c>
      <c r="F17" s="41">
        <v>7222</v>
      </c>
      <c r="G17" s="41">
        <v>8219993.6199999992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21</v>
      </c>
      <c r="D18" s="41">
        <v>681149.21</v>
      </c>
      <c r="E18" s="72">
        <v>0</v>
      </c>
      <c r="F18" s="41">
        <v>0</v>
      </c>
      <c r="G18" s="41">
        <v>0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1990</v>
      </c>
      <c r="D19" s="41">
        <v>227187.54</v>
      </c>
      <c r="E19" s="72">
        <v>11</v>
      </c>
      <c r="F19" s="41">
        <v>5</v>
      </c>
      <c r="G19" s="41">
        <v>2275.48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2040</v>
      </c>
      <c r="D20" s="41">
        <v>1737551.7999999998</v>
      </c>
      <c r="E20" s="72">
        <v>1853</v>
      </c>
      <c r="F20" s="41">
        <v>1665</v>
      </c>
      <c r="G20" s="41">
        <v>954899.65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801</v>
      </c>
      <c r="D21" s="41">
        <v>441174.11</v>
      </c>
      <c r="E21" s="72">
        <v>70</v>
      </c>
      <c r="F21" s="41">
        <v>66</v>
      </c>
      <c r="G21" s="41">
        <v>132543.35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83</v>
      </c>
      <c r="D22" s="41">
        <v>32526.57</v>
      </c>
      <c r="E22" s="72">
        <v>19</v>
      </c>
      <c r="F22" s="41">
        <v>17</v>
      </c>
      <c r="G22" s="41">
        <v>14917.4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1471</v>
      </c>
      <c r="D23" s="41">
        <v>176371.94999999998</v>
      </c>
      <c r="E23" s="72">
        <v>156</v>
      </c>
      <c r="F23" s="41">
        <v>155</v>
      </c>
      <c r="G23" s="41">
        <v>15859.02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968</v>
      </c>
      <c r="D24" s="41">
        <v>3522.36</v>
      </c>
      <c r="E24" s="72">
        <v>1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29296</v>
      </c>
      <c r="D25" s="41">
        <v>433836.41999999993</v>
      </c>
      <c r="E25" s="72">
        <v>1919</v>
      </c>
      <c r="F25" s="41">
        <v>1523</v>
      </c>
      <c r="G25" s="41">
        <v>154844.16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14950</v>
      </c>
      <c r="D26" s="41">
        <v>50984.06</v>
      </c>
      <c r="E26" s="72">
        <v>9</v>
      </c>
      <c r="F26" s="41">
        <v>9</v>
      </c>
      <c r="G26" s="41">
        <v>325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69949</v>
      </c>
      <c r="D27" s="41">
        <v>9595820.9900000002</v>
      </c>
      <c r="E27" s="72">
        <v>1642</v>
      </c>
      <c r="F27" s="41">
        <v>1448</v>
      </c>
      <c r="G27" s="41">
        <v>5423880.6899999995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154</v>
      </c>
      <c r="D28" s="41">
        <v>12945.9</v>
      </c>
      <c r="E28" s="72">
        <v>24</v>
      </c>
      <c r="F28" s="41">
        <v>20</v>
      </c>
      <c r="G28" s="41">
        <v>15515.619999999999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45167</v>
      </c>
      <c r="D29" s="41">
        <v>889969.52000000014</v>
      </c>
      <c r="E29" s="72">
        <v>532</v>
      </c>
      <c r="F29" s="41">
        <v>365</v>
      </c>
      <c r="G29" s="41">
        <v>244534.28000000003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31</v>
      </c>
      <c r="D30" s="41">
        <v>1200</v>
      </c>
      <c r="E30" s="72">
        <v>1</v>
      </c>
      <c r="F30" s="41">
        <v>0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f>SUM(C8:C26)</f>
        <v>303129</v>
      </c>
      <c r="D31" s="71">
        <f t="shared" ref="D31:G31" si="0">SUM(D8:D26)</f>
        <v>47795777.710000001</v>
      </c>
      <c r="E31" s="71">
        <f>SUM(E8:E26)</f>
        <v>33792</v>
      </c>
      <c r="F31" s="71">
        <f t="shared" si="0"/>
        <v>28725</v>
      </c>
      <c r="G31" s="71">
        <f t="shared" si="0"/>
        <v>18298323.02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f>SUM(C27:C30)</f>
        <v>115301</v>
      </c>
      <c r="D32" s="71">
        <f>SUM(D27:D30)</f>
        <v>10499936.41</v>
      </c>
      <c r="E32" s="71">
        <f t="shared" ref="E32:F32" si="1">SUM(E27:E30)</f>
        <v>2199</v>
      </c>
      <c r="F32" s="71">
        <f t="shared" si="1"/>
        <v>1833</v>
      </c>
      <c r="G32" s="71">
        <f>SUM(G27:G30)</f>
        <v>5683930.5899999999</v>
      </c>
      <c r="H32" s="76"/>
      <c r="I32" s="76"/>
      <c r="J32" s="76"/>
    </row>
    <row r="33" spans="1:10" s="11" customFormat="1" ht="20.25" customHeight="1" x14ac:dyDescent="0.25">
      <c r="A33" s="37"/>
      <c r="B33" s="38" t="s">
        <v>33</v>
      </c>
      <c r="C33" s="71">
        <f>C31+C32</f>
        <v>418430</v>
      </c>
      <c r="D33" s="71">
        <f t="shared" ref="D33:G33" si="2">D31+D32</f>
        <v>58295714.120000005</v>
      </c>
      <c r="E33" s="71">
        <f t="shared" si="2"/>
        <v>35991</v>
      </c>
      <c r="F33" s="71">
        <f t="shared" si="2"/>
        <v>30558</v>
      </c>
      <c r="G33" s="71">
        <f t="shared" si="2"/>
        <v>23982253.609999999</v>
      </c>
      <c r="H33" s="76"/>
      <c r="I33" s="76"/>
      <c r="J33" s="76"/>
    </row>
    <row r="34" spans="1:10" ht="17.25" customHeight="1" x14ac:dyDescent="0.25">
      <c r="A34" s="88" t="s">
        <v>53</v>
      </c>
      <c r="D34" s="90"/>
      <c r="H34" s="87"/>
      <c r="I34" s="87"/>
      <c r="J34" s="87"/>
    </row>
    <row r="35" spans="1:10" x14ac:dyDescent="0.25">
      <c r="H35" s="87"/>
      <c r="I35" s="87"/>
      <c r="J35" s="87"/>
    </row>
    <row r="36" spans="1:10" ht="15" x14ac:dyDescent="0.25">
      <c r="A36" s="104" t="s">
        <v>9</v>
      </c>
      <c r="B36" s="104"/>
      <c r="C36" s="104"/>
      <c r="H36" s="87"/>
      <c r="I36" s="87"/>
      <c r="J36" s="87"/>
    </row>
    <row r="37" spans="1:10" ht="14.25" x14ac:dyDescent="0.25">
      <c r="A37" s="103" t="s">
        <v>8</v>
      </c>
      <c r="B37" s="103"/>
      <c r="C37" s="103"/>
      <c r="H37" s="87"/>
      <c r="I37" s="87"/>
      <c r="J37" s="87"/>
    </row>
    <row r="38" spans="1:10" x14ac:dyDescent="0.25">
      <c r="H38" s="87"/>
      <c r="I38" s="87"/>
      <c r="J38" s="87"/>
    </row>
    <row r="60" spans="2:4" x14ac:dyDescent="0.25">
      <c r="B60" s="101"/>
      <c r="C60" s="101"/>
      <c r="D60" s="101"/>
    </row>
    <row r="61" spans="2:4" x14ac:dyDescent="0.25">
      <c r="B61" s="91"/>
      <c r="C61" s="91"/>
      <c r="D61" s="91"/>
    </row>
    <row r="62" spans="2:4" x14ac:dyDescent="0.25">
      <c r="B62" s="91"/>
      <c r="C62" s="91"/>
      <c r="D62" s="91"/>
    </row>
    <row r="66" spans="1:2" ht="15.75" customHeight="1" x14ac:dyDescent="0.25">
      <c r="A66" s="88" t="s">
        <v>53</v>
      </c>
    </row>
    <row r="69" spans="1:2" s="92" customFormat="1" ht="12.75" x14ac:dyDescent="0.25">
      <c r="A69" s="100" t="s">
        <v>40</v>
      </c>
      <c r="B69" s="100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L42" sqref="L42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6" t="s">
        <v>68</v>
      </c>
      <c r="B2" s="106"/>
      <c r="C2" s="106"/>
      <c r="D2" s="106"/>
      <c r="E2" s="106"/>
      <c r="F2" s="106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7" t="s">
        <v>69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5"/>
      <c r="N4" s="105"/>
    </row>
    <row r="5" spans="1:16" s="9" customFormat="1" ht="16.5" customHeight="1" x14ac:dyDescent="0.2">
      <c r="A5" s="109" t="s">
        <v>37</v>
      </c>
      <c r="B5" s="108" t="s">
        <v>34</v>
      </c>
      <c r="C5" s="108"/>
      <c r="D5" s="108"/>
      <c r="E5" s="108"/>
      <c r="F5" s="108" t="s">
        <v>35</v>
      </c>
      <c r="G5" s="108"/>
      <c r="H5" s="108"/>
      <c r="I5" s="108"/>
      <c r="J5" s="108" t="s">
        <v>36</v>
      </c>
      <c r="K5" s="108"/>
      <c r="L5" s="108"/>
      <c r="M5" s="108"/>
      <c r="N5" s="108"/>
    </row>
    <row r="6" spans="1:16" s="8" customFormat="1" ht="32.25" customHeight="1" x14ac:dyDescent="0.2">
      <c r="A6" s="109"/>
      <c r="B6" s="94" t="s">
        <v>70</v>
      </c>
      <c r="C6" s="94" t="s">
        <v>71</v>
      </c>
      <c r="D6" s="94" t="s">
        <v>72</v>
      </c>
      <c r="E6" s="94" t="s">
        <v>73</v>
      </c>
      <c r="F6" s="56" t="str">
        <f>B6</f>
        <v>BFP/ GWP 
VII 2020</v>
      </c>
      <c r="G6" s="56" t="str">
        <f>C6</f>
        <v>BFP/ GWP
VII 2021</v>
      </c>
      <c r="H6" s="56" t="str">
        <f>D6</f>
        <v>Učešće/Share VII 2020</v>
      </c>
      <c r="I6" s="56" t="str">
        <f>E6</f>
        <v>Učešće/Share VII 2021</v>
      </c>
      <c r="J6" s="94" t="str">
        <f>B6</f>
        <v>BFP/ GWP 
VII 2020</v>
      </c>
      <c r="K6" s="94" t="str">
        <f>C6</f>
        <v>BFP/ GWP
VII 2021</v>
      </c>
      <c r="L6" s="94" t="str">
        <f>D6</f>
        <v>Učešće/Share VII 2020</v>
      </c>
      <c r="M6" s="94" t="str">
        <f>E6</f>
        <v>Učešće/Share VII 2021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19374163.52</v>
      </c>
      <c r="C7" s="68">
        <v>20623290.440000005</v>
      </c>
      <c r="D7" s="24">
        <f>B7/$B$16</f>
        <v>0.43590446335286981</v>
      </c>
      <c r="E7" s="53">
        <f>C7/$C$16</f>
        <v>0.43148770515110008</v>
      </c>
      <c r="F7" s="60"/>
      <c r="G7" s="61"/>
      <c r="H7" s="61"/>
      <c r="I7" s="61"/>
      <c r="J7" s="55">
        <f>B7</f>
        <v>19374163.52</v>
      </c>
      <c r="K7" s="29">
        <f>C7</f>
        <v>20623290.440000005</v>
      </c>
      <c r="L7" s="24">
        <f t="shared" ref="L7:L15" si="0">J7/$J$16</f>
        <v>0.35403429992985336</v>
      </c>
      <c r="M7" s="24">
        <f t="shared" ref="M7:M16" si="1">K7/$K$16</f>
        <v>0.35377026855778054</v>
      </c>
      <c r="N7" s="32">
        <f>K7/J7*100</f>
        <v>106.44738503786513</v>
      </c>
      <c r="O7" s="78"/>
      <c r="P7" s="67"/>
    </row>
    <row r="8" spans="1:16" ht="14.25" customHeight="1" x14ac:dyDescent="0.2">
      <c r="A8" s="31" t="s">
        <v>50</v>
      </c>
      <c r="B8" s="29">
        <v>7607513.2800000003</v>
      </c>
      <c r="C8" s="28">
        <v>8573936.25</v>
      </c>
      <c r="D8" s="24">
        <f>B8/$B$16</f>
        <v>0.17116346676567282</v>
      </c>
      <c r="E8" s="53">
        <f>C8/$C$16</f>
        <v>0.1793868969351686</v>
      </c>
      <c r="F8" s="60"/>
      <c r="G8" s="61"/>
      <c r="H8" s="61"/>
      <c r="I8" s="61"/>
      <c r="J8" s="55">
        <f t="shared" ref="J8:J11" si="2">B8</f>
        <v>7607513.2800000003</v>
      </c>
      <c r="K8" s="29">
        <f>C8</f>
        <v>8573936.25</v>
      </c>
      <c r="L8" s="24">
        <f t="shared" si="0"/>
        <v>0.13901609922469896</v>
      </c>
      <c r="M8" s="24">
        <f t="shared" si="1"/>
        <v>0.14707661411181625</v>
      </c>
      <c r="N8" s="32">
        <f t="shared" ref="N8:N15" si="3">K8/J8*100</f>
        <v>112.70353313139401</v>
      </c>
      <c r="O8" s="78"/>
      <c r="P8" s="67"/>
    </row>
    <row r="9" spans="1:16" ht="14.25" customHeight="1" x14ac:dyDescent="0.2">
      <c r="A9" s="31" t="s">
        <v>59</v>
      </c>
      <c r="B9" s="29">
        <v>3931921.77</v>
      </c>
      <c r="C9" s="29">
        <v>4284320.7299999995</v>
      </c>
      <c r="D9" s="24">
        <f>B9/$B$16</f>
        <v>8.8465354766310761E-2</v>
      </c>
      <c r="E9" s="53">
        <f>C9/$C$16</f>
        <v>8.9638058742239443E-2</v>
      </c>
      <c r="F9" s="60"/>
      <c r="G9" s="61"/>
      <c r="H9" s="61"/>
      <c r="I9" s="61"/>
      <c r="J9" s="55">
        <f t="shared" si="2"/>
        <v>3931921.77</v>
      </c>
      <c r="K9" s="29">
        <f t="shared" ref="K9:K10" si="4">C9</f>
        <v>4284320.7299999995</v>
      </c>
      <c r="L9" s="24">
        <f t="shared" si="0"/>
        <v>7.1850078574174234E-2</v>
      </c>
      <c r="M9" s="24">
        <f t="shared" si="1"/>
        <v>7.3492893854612565E-2</v>
      </c>
      <c r="N9" s="32">
        <f t="shared" si="3"/>
        <v>108.96251198812634</v>
      </c>
      <c r="O9" s="78"/>
      <c r="P9" s="67"/>
    </row>
    <row r="10" spans="1:16" ht="14.25" customHeight="1" x14ac:dyDescent="0.2">
      <c r="A10" s="31" t="s">
        <v>1</v>
      </c>
      <c r="B10" s="29">
        <v>7053565.830000001</v>
      </c>
      <c r="C10" s="28">
        <v>7245166.7999999998</v>
      </c>
      <c r="D10" s="24">
        <f>B10/$B$16</f>
        <v>0.15870005560117675</v>
      </c>
      <c r="E10" s="53">
        <f>C10/$C$16</f>
        <v>0.15158591714857983</v>
      </c>
      <c r="F10" s="60"/>
      <c r="G10" s="61"/>
      <c r="H10" s="61"/>
      <c r="I10" s="61"/>
      <c r="J10" s="55">
        <f t="shared" si="2"/>
        <v>7053565.830000001</v>
      </c>
      <c r="K10" s="29">
        <f t="shared" si="4"/>
        <v>7245166.7999999998</v>
      </c>
      <c r="L10" s="24">
        <f t="shared" si="0"/>
        <v>0.12889352554784184</v>
      </c>
      <c r="M10" s="24">
        <f t="shared" si="1"/>
        <v>0.12428300964091524</v>
      </c>
      <c r="N10" s="32">
        <f t="shared" si="3"/>
        <v>102.71637033832006</v>
      </c>
      <c r="O10" s="78"/>
      <c r="P10" s="67"/>
    </row>
    <row r="11" spans="1:16" ht="15.6" customHeight="1" x14ac:dyDescent="0.2">
      <c r="A11" s="31" t="s">
        <v>2</v>
      </c>
      <c r="B11" s="47">
        <v>6478729.4800000004</v>
      </c>
      <c r="C11" s="48">
        <v>7069063.4899999993</v>
      </c>
      <c r="D11" s="49">
        <f>B11/$B$16</f>
        <v>0.14576665951396997</v>
      </c>
      <c r="E11" s="54">
        <f>C11/$C$16</f>
        <v>0.14790142202291195</v>
      </c>
      <c r="F11" s="60"/>
      <c r="G11" s="61"/>
      <c r="H11" s="62"/>
      <c r="I11" s="62"/>
      <c r="J11" s="55">
        <f t="shared" si="2"/>
        <v>6478729.4800000004</v>
      </c>
      <c r="K11" s="29">
        <f>C11</f>
        <v>7069063.4899999993</v>
      </c>
      <c r="L11" s="24">
        <f t="shared" si="0"/>
        <v>0.11838923799310966</v>
      </c>
      <c r="M11" s="24">
        <f t="shared" si="1"/>
        <v>0.12126214759885333</v>
      </c>
      <c r="N11" s="32">
        <f t="shared" si="3"/>
        <v>109.11187929396303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2469888.02</v>
      </c>
      <c r="G12" s="58">
        <v>2671879.63</v>
      </c>
      <c r="H12" s="59">
        <f>F12/$F$16</f>
        <v>0.24030637996850787</v>
      </c>
      <c r="I12" s="59">
        <f>G12/$G$16</f>
        <v>0.25446626776285397</v>
      </c>
      <c r="J12" s="30">
        <f t="shared" ref="J12:K15" si="5">F12</f>
        <v>2469888.02</v>
      </c>
      <c r="K12" s="29">
        <f t="shared" si="5"/>
        <v>2671879.63</v>
      </c>
      <c r="L12" s="24">
        <f t="shared" si="0"/>
        <v>4.5133565387902315E-2</v>
      </c>
      <c r="M12" s="24">
        <f t="shared" si="1"/>
        <v>4.5833208672939732E-2</v>
      </c>
      <c r="N12" s="32">
        <f t="shared" si="3"/>
        <v>108.17816874143145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3155437.52</v>
      </c>
      <c r="G13" s="58">
        <v>3370380.35</v>
      </c>
      <c r="H13" s="25">
        <f>F13/$F$16</f>
        <v>0.30700653693927632</v>
      </c>
      <c r="I13" s="25">
        <f>G13/$G$16</f>
        <v>0.32099054874180899</v>
      </c>
      <c r="J13" s="30">
        <f t="shared" si="5"/>
        <v>3155437.52</v>
      </c>
      <c r="K13" s="29">
        <f t="shared" si="5"/>
        <v>3370380.35</v>
      </c>
      <c r="L13" s="24">
        <f t="shared" si="0"/>
        <v>5.7660972676955746E-2</v>
      </c>
      <c r="M13" s="24">
        <f t="shared" si="1"/>
        <v>5.7815233947767948E-2</v>
      </c>
      <c r="N13" s="32">
        <f t="shared" si="3"/>
        <v>106.81182335690804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1055435.76</v>
      </c>
      <c r="G14" s="30">
        <v>1019839.5800000001</v>
      </c>
      <c r="H14" s="25">
        <f>F14/$F$16</f>
        <v>0.10268803472916593</v>
      </c>
      <c r="I14" s="25">
        <f>G14/$G$16</f>
        <v>9.7128167274300667E-2</v>
      </c>
      <c r="J14" s="30">
        <f t="shared" si="5"/>
        <v>1055435.76</v>
      </c>
      <c r="K14" s="29">
        <f t="shared" si="5"/>
        <v>1019839.5800000001</v>
      </c>
      <c r="L14" s="24">
        <f t="shared" si="0"/>
        <v>1.928653384321868E-2</v>
      </c>
      <c r="M14" s="24">
        <f t="shared" si="1"/>
        <v>1.7494246281994082E-2</v>
      </c>
      <c r="N14" s="75">
        <f t="shared" si="3"/>
        <v>96.627347551688032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3597317.9600000004</v>
      </c>
      <c r="G15" s="30">
        <v>3437836.85</v>
      </c>
      <c r="H15" s="25">
        <f>F15/$F$16</f>
        <v>0.34999904836304996</v>
      </c>
      <c r="I15" s="25">
        <f>G15/$G$16</f>
        <v>0.32741501622103636</v>
      </c>
      <c r="J15" s="30">
        <f t="shared" si="5"/>
        <v>3597317.9600000004</v>
      </c>
      <c r="K15" s="29">
        <f t="shared" si="5"/>
        <v>3437836.85</v>
      </c>
      <c r="L15" s="24">
        <f t="shared" si="0"/>
        <v>6.5735686822245232E-2</v>
      </c>
      <c r="M15" s="24">
        <f t="shared" si="1"/>
        <v>5.8972377333320149E-2</v>
      </c>
      <c r="N15" s="32">
        <f t="shared" si="3"/>
        <v>95.56666628378882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44445893.879999995</v>
      </c>
      <c r="C16" s="50">
        <f>SUM(C7:C15)</f>
        <v>47795777.710000008</v>
      </c>
      <c r="D16" s="51">
        <f>B16/B16</f>
        <v>1</v>
      </c>
      <c r="E16" s="51">
        <f>C16/C16</f>
        <v>1</v>
      </c>
      <c r="F16" s="40">
        <f>SUM(F7:F15)</f>
        <v>10278079.26</v>
      </c>
      <c r="G16" s="40">
        <f>SUM(G7:G15)</f>
        <v>10499936.41</v>
      </c>
      <c r="H16" s="34">
        <f>SUM(H7:H15)</f>
        <v>1</v>
      </c>
      <c r="I16" s="34">
        <f t="shared" ref="I16" si="6">G16/$G$16</f>
        <v>1</v>
      </c>
      <c r="J16" s="40">
        <f>SUM(J7:J15)</f>
        <v>54723973.140000001</v>
      </c>
      <c r="K16" s="40">
        <f>SUM(K7:K15)</f>
        <v>58295714.120000012</v>
      </c>
      <c r="L16" s="39">
        <f>J16/J16</f>
        <v>1</v>
      </c>
      <c r="M16" s="39">
        <f t="shared" si="1"/>
        <v>1</v>
      </c>
      <c r="N16" s="35">
        <f>K16/J16*100</f>
        <v>106.52683051879738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2020-01-23T12:37:07Z</cp:lastPrinted>
  <dcterms:created xsi:type="dcterms:W3CDTF">2018-02-21T07:14:25Z</dcterms:created>
  <dcterms:modified xsi:type="dcterms:W3CDTF">2021-08-23T11:29:06Z</dcterms:modified>
</cp:coreProperties>
</file>