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2022 02\"/>
    </mc:Choice>
  </mc:AlternateContent>
  <xr:revisionPtr revIDLastSave="0" documentId="13_ncr:1_{4FEC00CC-A748-4D4D-BC20-C714F662948F}" xr6:coauthVersionLast="47" xr6:coauthVersionMax="47" xr10:uidLastSave="{00000000-0000-0000-0000-000000000000}"/>
  <bookViews>
    <workbookView xWindow="28680" yWindow="390" windowWidth="25440" windowHeight="1539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<sst xmlns="http://schemas.openxmlformats.org/spreadsheetml/2006/main" count="80" uniqueCount="75">
  <si>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</si>
  <si>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</si>
  <si>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</si>
  <si>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</si>
  <si>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</si>
  <si>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</si>
  <si>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</si>
  <si>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</si>
  <si>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</si>
  <si>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</si>
  <si>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</si>
  <si>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</si>
  <si>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</si>
  <si>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</si>
  <si>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</si>
  <si>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</si>
  <si>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</si>
  <si>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</si>
  <si>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</si>
  <si>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</si>
  <si>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</si>
  <si>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</si>
  <si>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</si>
  <si>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</si>
  <si>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</si>
  <si>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</si>
  <si>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</si>
  <si>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</si>
  <si>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</si>
  <si>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</si>
  <si>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</si>
  <si>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</si>
  <si>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</si>
  <si>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</si>
  <si>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</si>
  <si>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</si>
  <si>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</si>
  <si>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</si>
  <si>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</si>
  <si>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</si>
  <si>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</si>
  <si>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</si>
  <si>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</si>
  <si>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</si>
  <si>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</si>
  <si>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</si>
  <si>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</si>
  <si>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</si>
  <si>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</si>
  <si>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</si>
  <si>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</si>
  <si>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</si>
  <si>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</si>
  <si>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</si>
  <si>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</si>
  <si>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</si>
  <si>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</si>
  <si>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</si>
  <si>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</si>
  <si>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</si>
  <si>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</si>
  <si>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28. februara 2022. godine</t>
  </si>
  <si>
    <t>Mart, 2022. godine                                                                                     verzija 01</t>
  </si>
  <si>
    <t>March, 2022                                                                                           version 01</t>
  </si>
  <si>
    <t>Tablela 1: Podaci o osiguranju za period od 1. januara do 28. februara 2022. godine</t>
  </si>
  <si>
    <t>Table 1: Insurance data for the period 1 January - 28 February 2022</t>
  </si>
  <si>
    <t>Tablela 2: Bruto fakturisana premija za period od 1. januara do 28. februara 2022. godine</t>
  </si>
  <si>
    <t>Table 2: Gross Written Premium for the period 1 January - 28 February 2022</t>
  </si>
  <si>
    <t>Tabela 1: Podaci o osiguranju za period od 1. januara do 28. februara 2022. godine</t>
  </si>
  <si>
    <t>Tabela 2: Bruto fakturisana premija za period od 1. januara do 28. februara 2022. godine</t>
  </si>
  <si>
    <r>
      <t xml:space="preserve">BFP/ </t>
    </r>
    <r>
      <rPr>
        <sz val="8"/>
        <color theme="0"/>
        <rFont val="Arial"/>
        <family val="2"/>
        <charset val="238"/>
      </rPr>
      <t>GWP 
II 2021</t>
    </r>
  </si>
  <si>
    <r>
      <t xml:space="preserve">BFP/ </t>
    </r>
    <r>
      <rPr>
        <sz val="8"/>
        <color theme="0"/>
        <rFont val="Arial"/>
        <family val="2"/>
        <charset val="238"/>
      </rPr>
      <t>GWP
II 2022</t>
    </r>
  </si>
  <si>
    <r>
      <t xml:space="preserve">Učešće/ 
</t>
    </r>
    <r>
      <rPr>
        <sz val="8"/>
        <color theme="0"/>
        <rFont val="Arial"/>
        <family val="2"/>
        <charset val="238"/>
      </rPr>
      <t>Share II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</si>
  <si>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II 2022</t>
    </r>
  </si>
  <si>
    <t>for the period 1 January - 28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</si>
</sst>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1</xdr:rowOff>
    </xdr:from>
    <xdr:to>
      <xdr:col>4</xdr:col>
      <xdr:colOff>476251</xdr:colOff>
      <xdr:row>64</xdr:row>
      <xdr:rowOff>96206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CB96E1-2EEC-488B-A3C5-AD4B42BC2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544176"/>
          <a:ext cx="5676900" cy="395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9" sqref="A29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74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2" sqref="A22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64</v>
      </c>
    </row>
    <row r="6" spans="1:1" s="5" customFormat="1" x14ac:dyDescent="0.2">
      <c r="A6" s="54" t="s">
        <v>65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66</v>
      </c>
    </row>
    <row r="10" spans="1:1" s="5" customFormat="1" x14ac:dyDescent="0.2">
      <c r="A10" s="55" t="s">
        <v>67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9" zoomScaleNormal="100" workbookViewId="0">
      <selection activeCell="G51" sqref="G51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68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9" t="s">
        <v>65</v>
      </c>
      <c r="B3" s="99"/>
      <c r="C3" s="99"/>
      <c r="D3" s="99"/>
      <c r="E3" s="40"/>
      <c r="F3" s="40"/>
      <c r="G3" s="40"/>
    </row>
    <row r="5" spans="1:11" s="42" customFormat="1" ht="16.5" customHeight="1" x14ac:dyDescent="0.25">
      <c r="A5" s="102" t="s">
        <v>10</v>
      </c>
      <c r="B5" s="102" t="s">
        <v>42</v>
      </c>
      <c r="C5" s="98" t="s">
        <v>43</v>
      </c>
      <c r="D5" s="98"/>
      <c r="E5" s="97" t="s">
        <v>34</v>
      </c>
      <c r="F5" s="97"/>
      <c r="G5" s="97"/>
    </row>
    <row r="6" spans="1:11" s="10" customFormat="1" ht="23.25" customHeight="1" x14ac:dyDescent="0.25">
      <c r="A6" s="102"/>
      <c r="B6" s="102"/>
      <c r="C6" s="96" t="s">
        <v>52</v>
      </c>
      <c r="D6" s="96" t="s">
        <v>55</v>
      </c>
      <c r="E6" s="96" t="s">
        <v>38</v>
      </c>
      <c r="F6" s="95" t="s">
        <v>41</v>
      </c>
      <c r="G6" s="95"/>
    </row>
    <row r="7" spans="1:11" ht="27" customHeight="1" x14ac:dyDescent="0.25">
      <c r="A7" s="102"/>
      <c r="B7" s="102"/>
      <c r="C7" s="96"/>
      <c r="D7" s="96"/>
      <c r="E7" s="96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33204</v>
      </c>
      <c r="D8" s="28">
        <v>2065610.14</v>
      </c>
      <c r="E8" s="35">
        <v>2307</v>
      </c>
      <c r="F8" s="28">
        <v>1644</v>
      </c>
      <c r="G8" s="28">
        <v>1126716.1399999999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9595</v>
      </c>
      <c r="D9" s="28">
        <v>546840.61</v>
      </c>
      <c r="E9" s="35">
        <v>4076</v>
      </c>
      <c r="F9" s="28">
        <v>2506</v>
      </c>
      <c r="G9" s="28">
        <v>207727.07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14492</v>
      </c>
      <c r="D10" s="28">
        <v>832663.04000000004</v>
      </c>
      <c r="E10" s="35">
        <v>792</v>
      </c>
      <c r="F10" s="28">
        <v>545</v>
      </c>
      <c r="G10" s="28">
        <v>570072.16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7</v>
      </c>
      <c r="D11" s="28">
        <v>4633.01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6</v>
      </c>
      <c r="D12" s="28">
        <v>195.58</v>
      </c>
      <c r="E12" s="35">
        <v>2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32</v>
      </c>
      <c r="D13" s="28">
        <v>263952.23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76</v>
      </c>
      <c r="D14" s="28">
        <v>160550.07999999999</v>
      </c>
      <c r="E14" s="35">
        <v>42</v>
      </c>
      <c r="F14" s="28">
        <v>40</v>
      </c>
      <c r="G14" s="28">
        <v>4709.88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31509</v>
      </c>
      <c r="D15" s="28">
        <v>867980.55</v>
      </c>
      <c r="E15" s="35">
        <v>108</v>
      </c>
      <c r="F15" s="28">
        <v>52</v>
      </c>
      <c r="G15" s="28">
        <v>73753.78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18877</v>
      </c>
      <c r="D16" s="28">
        <v>3654751.78</v>
      </c>
      <c r="E16" s="35">
        <v>382</v>
      </c>
      <c r="F16" s="28">
        <v>195</v>
      </c>
      <c r="G16" s="28">
        <v>720658.85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221313</v>
      </c>
      <c r="D17" s="28">
        <v>5134567.04</v>
      </c>
      <c r="E17" s="35">
        <v>3709</v>
      </c>
      <c r="F17" s="28">
        <v>2085</v>
      </c>
      <c r="G17" s="28">
        <v>2325760.41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18</v>
      </c>
      <c r="D18" s="28">
        <v>1834.75</v>
      </c>
      <c r="E18" s="35">
        <v>6</v>
      </c>
      <c r="F18" s="28">
        <v>6</v>
      </c>
      <c r="G18" s="28">
        <v>520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1667</v>
      </c>
      <c r="D19" s="28">
        <v>19270.38</v>
      </c>
      <c r="E19" s="35">
        <v>7</v>
      </c>
      <c r="F19" s="28">
        <v>4</v>
      </c>
      <c r="G19" s="28">
        <v>9100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2184</v>
      </c>
      <c r="D20" s="28">
        <v>537711.31000000006</v>
      </c>
      <c r="E20" s="35">
        <v>207</v>
      </c>
      <c r="F20" s="28">
        <v>10</v>
      </c>
      <c r="G20" s="28">
        <v>5120.75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5132</v>
      </c>
      <c r="D21" s="28">
        <v>391601.58</v>
      </c>
      <c r="E21" s="35">
        <v>18</v>
      </c>
      <c r="F21" s="28">
        <v>7</v>
      </c>
      <c r="G21" s="28">
        <v>3859.88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186</v>
      </c>
      <c r="D22" s="28">
        <v>5498.21</v>
      </c>
      <c r="E22" s="35">
        <v>9</v>
      </c>
      <c r="F22" s="28">
        <v>5</v>
      </c>
      <c r="G22" s="28">
        <v>4241.93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4409</v>
      </c>
      <c r="D23" s="28">
        <v>47117.01</v>
      </c>
      <c r="E23" s="35">
        <v>57</v>
      </c>
      <c r="F23" s="28">
        <v>50</v>
      </c>
      <c r="G23" s="28">
        <v>4851.03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1647</v>
      </c>
      <c r="D24" s="28">
        <v>912.63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51838</v>
      </c>
      <c r="D25" s="28">
        <v>161669.85999999999</v>
      </c>
      <c r="E25" s="35">
        <v>1083</v>
      </c>
      <c r="F25" s="28">
        <v>775</v>
      </c>
      <c r="G25" s="28">
        <v>105255.18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2438</v>
      </c>
      <c r="D26" s="28">
        <v>13509.56</v>
      </c>
      <c r="E26" s="35">
        <v>1</v>
      </c>
      <c r="F26" s="28">
        <v>0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67411</v>
      </c>
      <c r="D27" s="28">
        <v>2461620.7799999998</v>
      </c>
      <c r="E27" s="35">
        <v>551</v>
      </c>
      <c r="F27" s="28">
        <v>355</v>
      </c>
      <c r="G27" s="28">
        <v>1434454.75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142</v>
      </c>
      <c r="D28" s="28">
        <v>3192</v>
      </c>
      <c r="E28" s="35">
        <v>14</v>
      </c>
      <c r="F28" s="28">
        <v>7</v>
      </c>
      <c r="G28" s="28">
        <v>4148.87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40757</v>
      </c>
      <c r="D29" s="28">
        <v>211386.36</v>
      </c>
      <c r="E29" s="35">
        <v>246</v>
      </c>
      <c r="F29" s="28">
        <v>81</v>
      </c>
      <c r="G29" s="28">
        <v>66558.649999999994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500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398630</v>
      </c>
      <c r="D31" s="33">
        <f t="shared" ref="D31:G31" si="0">SUM(D8:D26)</f>
        <v>14710869.350000001</v>
      </c>
      <c r="E31" s="33">
        <f>SUM(E8:E26)</f>
        <v>12809</v>
      </c>
      <c r="F31" s="33">
        <f t="shared" si="0"/>
        <v>7924</v>
      </c>
      <c r="G31" s="33">
        <f t="shared" si="0"/>
        <v>5162347.0599999996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108346</v>
      </c>
      <c r="D32" s="33">
        <f>SUM(D27:D30)</f>
        <v>2676699.1399999997</v>
      </c>
      <c r="E32" s="33">
        <f t="shared" ref="E32:F32" si="1">SUM(E27:E30)</f>
        <v>811</v>
      </c>
      <c r="F32" s="33">
        <f t="shared" si="1"/>
        <v>443</v>
      </c>
      <c r="G32" s="33">
        <f>SUM(G27:G30)</f>
        <v>1505162.27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506976</v>
      </c>
      <c r="D33" s="34">
        <f t="shared" ref="D33:G33" si="2">D31+D32</f>
        <v>17387568.490000002</v>
      </c>
      <c r="E33" s="34">
        <f t="shared" si="2"/>
        <v>13620</v>
      </c>
      <c r="F33" s="34">
        <f t="shared" si="2"/>
        <v>8367</v>
      </c>
      <c r="G33" s="34">
        <f t="shared" si="2"/>
        <v>6667509.3300000001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4" t="s">
        <v>9</v>
      </c>
      <c r="B36" s="104"/>
      <c r="C36" s="104"/>
      <c r="H36" s="43"/>
      <c r="I36" s="43"/>
      <c r="J36" s="43"/>
      <c r="K36" s="43"/>
    </row>
    <row r="37" spans="1:11" ht="14.25" x14ac:dyDescent="0.25">
      <c r="A37" s="103" t="s">
        <v>8</v>
      </c>
      <c r="B37" s="103"/>
      <c r="C37" s="103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101"/>
      <c r="C60" s="101"/>
      <c r="D60" s="101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100" t="s">
        <v>35</v>
      </c>
      <c r="B69" s="100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A22" sqref="A22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8" t="s">
        <v>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5"/>
    </row>
    <row r="3" spans="1:16" s="14" customFormat="1" ht="14.25" x14ac:dyDescent="0.2">
      <c r="A3" s="106" t="s">
        <v>67</v>
      </c>
      <c r="B3" s="106"/>
      <c r="C3" s="106"/>
      <c r="D3" s="106"/>
      <c r="E3" s="10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5"/>
      <c r="N4" s="105"/>
    </row>
    <row r="5" spans="1:16" s="9" customFormat="1" ht="12.75" x14ac:dyDescent="0.2">
      <c r="A5" s="107" t="s">
        <v>56</v>
      </c>
      <c r="B5" s="107" t="s">
        <v>57</v>
      </c>
      <c r="C5" s="107"/>
      <c r="D5" s="107"/>
      <c r="E5" s="107"/>
      <c r="F5" s="107" t="s">
        <v>58</v>
      </c>
      <c r="G5" s="107"/>
      <c r="H5" s="107"/>
      <c r="I5" s="107"/>
      <c r="J5" s="107" t="s">
        <v>59</v>
      </c>
      <c r="K5" s="107"/>
      <c r="L5" s="107"/>
      <c r="M5" s="107"/>
      <c r="N5" s="107"/>
    </row>
    <row r="6" spans="1:16" s="8" customFormat="1" ht="33.75" x14ac:dyDescent="0.2">
      <c r="A6" s="107"/>
      <c r="B6" s="61" t="s">
        <v>70</v>
      </c>
      <c r="C6" s="61" t="s">
        <v>71</v>
      </c>
      <c r="D6" s="61" t="s">
        <v>72</v>
      </c>
      <c r="E6" s="61" t="s">
        <v>73</v>
      </c>
      <c r="F6" s="62" t="str">
        <f>B6</f>
        <v>BFP/ GWP 
II 2021</v>
      </c>
      <c r="G6" s="62" t="str">
        <f>C6</f>
        <v>BFP/ GWP
II 2022</v>
      </c>
      <c r="H6" s="62" t="str">
        <f>D6</f>
        <v>Učešće/ 
Share II 2021</v>
      </c>
      <c r="I6" s="62" t="str">
        <f>E6</f>
        <v>Učešće/
  Share II 2022</v>
      </c>
      <c r="J6" s="63" t="str">
        <f>B6</f>
        <v>BFP/ GWP 
II 2021</v>
      </c>
      <c r="K6" s="63" t="str">
        <f>C6</f>
        <v>BFP/ GWP
II 2022</v>
      </c>
      <c r="L6" s="63" t="str">
        <f>D6</f>
        <v>Učešće/ 
Share II 2021</v>
      </c>
      <c r="M6" s="63" t="str">
        <f>E6</f>
        <v>Učešće/
  Share II 2022</v>
      </c>
      <c r="N6" s="64" t="s">
        <v>54</v>
      </c>
    </row>
    <row r="7" spans="1:16" ht="14.25" customHeight="1" x14ac:dyDescent="0.2">
      <c r="A7" s="65" t="s">
        <v>0</v>
      </c>
      <c r="B7" s="66">
        <v>5690273.0752293142</v>
      </c>
      <c r="C7" s="67">
        <v>6945822.7000000002</v>
      </c>
      <c r="D7" s="68">
        <f>B7/$B$16</f>
        <v>0.44031561653063883</v>
      </c>
      <c r="E7" s="69">
        <f>C7/$C$16</f>
        <v>0.47215582809862972</v>
      </c>
      <c r="F7" s="70"/>
      <c r="G7" s="71"/>
      <c r="H7" s="71"/>
      <c r="I7" s="71"/>
      <c r="J7" s="72">
        <f>B7</f>
        <v>5690273.0752293142</v>
      </c>
      <c r="K7" s="66">
        <f>C7</f>
        <v>6945822.7000000002</v>
      </c>
      <c r="L7" s="68">
        <f>J7/$J$16</f>
        <v>0.37370201406855841</v>
      </c>
      <c r="M7" s="68">
        <f>K7/$K$16</f>
        <v>0.39947061626211317</v>
      </c>
      <c r="N7" s="73">
        <f>K7/J7*100</f>
        <v>122.06483956343499</v>
      </c>
      <c r="P7" s="57"/>
    </row>
    <row r="8" spans="1:16" ht="14.25" customHeight="1" x14ac:dyDescent="0.2">
      <c r="A8" s="65" t="s">
        <v>44</v>
      </c>
      <c r="B8" s="66">
        <v>2208826.4600000004</v>
      </c>
      <c r="C8" s="67">
        <v>2273455.9</v>
      </c>
      <c r="D8" s="68">
        <f>B8/$B$16</f>
        <v>0.17091987883286153</v>
      </c>
      <c r="E8" s="69">
        <f>C8/$C$16</f>
        <v>0.15454259336481702</v>
      </c>
      <c r="F8" s="70"/>
      <c r="G8" s="71"/>
      <c r="H8" s="71"/>
      <c r="I8" s="71"/>
      <c r="J8" s="72">
        <f t="shared" ref="J8:J11" si="0">B8</f>
        <v>2208826.4600000004</v>
      </c>
      <c r="K8" s="66">
        <f>C8</f>
        <v>2273455.9</v>
      </c>
      <c r="L8" s="68">
        <f t="shared" ref="L8:L15" si="1">J8/$J$16</f>
        <v>0.14506208857061917</v>
      </c>
      <c r="M8" s="68">
        <f>K8/$K$16</f>
        <v>0.13075180128305566</v>
      </c>
      <c r="N8" s="73">
        <f t="shared" ref="N8:N14" si="2">K8/J8*100</f>
        <v>102.92596277572659</v>
      </c>
      <c r="P8" s="57"/>
    </row>
    <row r="9" spans="1:16" ht="14.25" customHeight="1" x14ac:dyDescent="0.2">
      <c r="A9" s="65" t="s">
        <v>53</v>
      </c>
      <c r="B9" s="66">
        <v>1176315.4900000002</v>
      </c>
      <c r="C9" s="66">
        <v>1103122.1499999999</v>
      </c>
      <c r="D9" s="68">
        <f>B9/$B$16</f>
        <v>9.1023765180727745E-2</v>
      </c>
      <c r="E9" s="69">
        <f>C9/$C$16</f>
        <v>7.4986876965228433E-2</v>
      </c>
      <c r="F9" s="70"/>
      <c r="G9" s="71"/>
      <c r="H9" s="71"/>
      <c r="I9" s="71"/>
      <c r="J9" s="72">
        <f t="shared" si="0"/>
        <v>1176315.4900000002</v>
      </c>
      <c r="K9" s="66">
        <f t="shared" ref="K9:K10" si="3">C9</f>
        <v>1103122.1499999999</v>
      </c>
      <c r="L9" s="68">
        <f t="shared" si="1"/>
        <v>7.7253140926866332E-2</v>
      </c>
      <c r="M9" s="68">
        <f t="shared" ref="M9:M16" si="4">K9/$K$16</f>
        <v>6.3443151964257191E-2</v>
      </c>
      <c r="N9" s="73">
        <f t="shared" si="2"/>
        <v>93.777745798450695</v>
      </c>
      <c r="P9" s="57"/>
    </row>
    <row r="10" spans="1:16" ht="14.25" customHeight="1" x14ac:dyDescent="0.2">
      <c r="A10" s="65" t="s">
        <v>1</v>
      </c>
      <c r="B10" s="66">
        <v>2209943.17</v>
      </c>
      <c r="C10" s="67">
        <v>2342900.9300000002</v>
      </c>
      <c r="D10" s="68">
        <f>B10/$B$16</f>
        <v>0.17100629030128053</v>
      </c>
      <c r="E10" s="69">
        <f>C10/$C$16</f>
        <v>0.15926325455402132</v>
      </c>
      <c r="F10" s="70"/>
      <c r="G10" s="71"/>
      <c r="H10" s="71"/>
      <c r="I10" s="71"/>
      <c r="J10" s="72">
        <f t="shared" si="0"/>
        <v>2209943.17</v>
      </c>
      <c r="K10" s="66">
        <f t="shared" si="3"/>
        <v>2342900.9300000002</v>
      </c>
      <c r="L10" s="68">
        <f t="shared" si="1"/>
        <v>0.14513542719085989</v>
      </c>
      <c r="M10" s="68">
        <f t="shared" si="4"/>
        <v>0.13474574845513665</v>
      </c>
      <c r="N10" s="73">
        <f t="shared" si="2"/>
        <v>106.01634294514461</v>
      </c>
      <c r="P10" s="57"/>
    </row>
    <row r="11" spans="1:16" ht="13.15" customHeight="1" x14ac:dyDescent="0.2">
      <c r="A11" s="65" t="s">
        <v>2</v>
      </c>
      <c r="B11" s="74">
        <v>1637810.69</v>
      </c>
      <c r="C11" s="75">
        <v>2045567.67</v>
      </c>
      <c r="D11" s="76">
        <f>B11/$B$16</f>
        <v>0.12673444915449142</v>
      </c>
      <c r="E11" s="77">
        <f>C11/$C$16</f>
        <v>0.13905144701730357</v>
      </c>
      <c r="F11" s="70"/>
      <c r="G11" s="71"/>
      <c r="H11" s="78"/>
      <c r="I11" s="78"/>
      <c r="J11" s="72">
        <f t="shared" si="0"/>
        <v>1637810.69</v>
      </c>
      <c r="K11" s="66">
        <f>C11</f>
        <v>2045567.67</v>
      </c>
      <c r="L11" s="68">
        <f t="shared" si="1"/>
        <v>0.10756129722146068</v>
      </c>
      <c r="M11" s="68">
        <f t="shared" si="4"/>
        <v>0.1176454126507944</v>
      </c>
      <c r="N11" s="73">
        <f t="shared" si="2"/>
        <v>124.8964659035166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757454.33</v>
      </c>
      <c r="G12" s="82">
        <v>799366.28999999992</v>
      </c>
      <c r="H12" s="83">
        <f>F12/$F$16</f>
        <v>0.32881373494195792</v>
      </c>
      <c r="I12" s="83">
        <f t="shared" ref="I12:I16" si="5">G12/$G$16</f>
        <v>0.29863882647640405</v>
      </c>
      <c r="J12" s="84">
        <f>F12</f>
        <v>757454.33</v>
      </c>
      <c r="K12" s="66">
        <f>G12</f>
        <v>799366.28999999992</v>
      </c>
      <c r="L12" s="68">
        <f>J12/$J$16</f>
        <v>4.9744925233582621E-2</v>
      </c>
      <c r="M12" s="68">
        <f t="shared" si="4"/>
        <v>4.5973437312970725E-2</v>
      </c>
      <c r="N12" s="73">
        <f t="shared" si="2"/>
        <v>105.53326561615933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591124.79974772385</v>
      </c>
      <c r="G13" s="82">
        <v>903072.51</v>
      </c>
      <c r="H13" s="86">
        <f>F13/$F$16</f>
        <v>0.25660946874759571</v>
      </c>
      <c r="I13" s="86">
        <f t="shared" si="5"/>
        <v>0.33738289690637407</v>
      </c>
      <c r="J13" s="84">
        <f t="shared" ref="J13:J15" si="6">F13</f>
        <v>591124.79974772385</v>
      </c>
      <c r="K13" s="66">
        <f t="shared" ref="K13:K15" si="7">G13</f>
        <v>903072.51</v>
      </c>
      <c r="L13" s="68">
        <f t="shared" si="1"/>
        <v>3.8821428306003644E-2</v>
      </c>
      <c r="M13" s="68">
        <f t="shared" si="4"/>
        <v>5.1937826184229173E-2</v>
      </c>
      <c r="N13" s="73">
        <f t="shared" si="2"/>
        <v>152.77188681398701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277348.89</v>
      </c>
      <c r="G14" s="84">
        <v>269529.81</v>
      </c>
      <c r="H14" s="86">
        <f>F14/$F$16</f>
        <v>0.12039818216222521</v>
      </c>
      <c r="I14" s="86">
        <f t="shared" si="5"/>
        <v>0.10069484686276696</v>
      </c>
      <c r="J14" s="84">
        <f t="shared" si="6"/>
        <v>277348.89</v>
      </c>
      <c r="K14" s="66">
        <f t="shared" si="7"/>
        <v>269529.81</v>
      </c>
      <c r="L14" s="68">
        <f t="shared" si="1"/>
        <v>1.8214563241941109E-2</v>
      </c>
      <c r="M14" s="68">
        <f t="shared" si="4"/>
        <v>1.5501293936240307E-2</v>
      </c>
      <c r="N14" s="87">
        <f t="shared" si="2"/>
        <v>97.180778333023071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677668.96999999916</v>
      </c>
      <c r="G15" s="84">
        <v>704730.53</v>
      </c>
      <c r="H15" s="86">
        <f>F15/$F$16</f>
        <v>0.29417861414822116</v>
      </c>
      <c r="I15" s="86">
        <f>G15/$G$16</f>
        <v>0.26328342975445501</v>
      </c>
      <c r="J15" s="84">
        <f t="shared" si="6"/>
        <v>677668.96999999916</v>
      </c>
      <c r="K15" s="66">
        <f t="shared" si="7"/>
        <v>704730.53</v>
      </c>
      <c r="L15" s="68">
        <f t="shared" si="1"/>
        <v>4.4505115240108147E-2</v>
      </c>
      <c r="M15" s="68">
        <f t="shared" si="4"/>
        <v>4.0530711951202794E-2</v>
      </c>
      <c r="N15" s="73">
        <f>K15/J15*100</f>
        <v>103.99333025385549</v>
      </c>
      <c r="P15" s="57"/>
    </row>
    <row r="16" spans="1:16" s="12" customFormat="1" ht="18.2" customHeight="1" x14ac:dyDescent="0.2">
      <c r="A16" s="88" t="s">
        <v>60</v>
      </c>
      <c r="B16" s="89">
        <f>SUM(B7:B15)</f>
        <v>12923168.885229314</v>
      </c>
      <c r="C16" s="89">
        <f>SUM(C7:C15)</f>
        <v>14710869.35</v>
      </c>
      <c r="D16" s="90">
        <f>B16/B16</f>
        <v>1</v>
      </c>
      <c r="E16" s="90">
        <f>C16/C16</f>
        <v>1</v>
      </c>
      <c r="F16" s="91">
        <f>SUM(F7:F15)</f>
        <v>2303596.9897477231</v>
      </c>
      <c r="G16" s="91">
        <f>SUM(G7:G15)</f>
        <v>2676699.1399999997</v>
      </c>
      <c r="H16" s="92">
        <f>SUM(H7:H15)</f>
        <v>1</v>
      </c>
      <c r="I16" s="92">
        <f t="shared" si="5"/>
        <v>1</v>
      </c>
      <c r="J16" s="91">
        <f>SUM(J7:J15)</f>
        <v>15226765.874977037</v>
      </c>
      <c r="K16" s="91">
        <f>SUM(K7:K15)</f>
        <v>17387568.489999998</v>
      </c>
      <c r="L16" s="93">
        <f>J16/J16</f>
        <v>1</v>
      </c>
      <c r="M16" s="93">
        <f t="shared" si="4"/>
        <v>1</v>
      </c>
      <c r="N16" s="94">
        <f>K16/J16*100</f>
        <v>114.19081788453794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2022-03-17T08:25:01Z</dcterms:modified>
</cp:coreProperties>
</file>