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Mjesečni izvještaji\2022 08\"/>
    </mc:Choice>
  </mc:AlternateContent>
  <xr:revisionPtr revIDLastSave="0" documentId="13_ncr:1_{8401192D-5CDA-4E14-BE1D-B66ECFFD0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E10" i="3" s="1"/>
  <c r="B16" i="3"/>
  <c r="D7" i="3" s="1"/>
  <c r="D10" i="3" l="1"/>
  <c r="D8" i="3"/>
  <c r="E8" i="3"/>
  <c r="E11" i="3"/>
  <c r="E9" i="3"/>
  <c r="E7" i="3"/>
  <c r="D11" i="3"/>
  <c r="D9" i="3"/>
  <c r="J6" i="3" l="1"/>
  <c r="M6" i="3"/>
  <c r="L6" i="3"/>
  <c r="K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N15" i="3" l="1"/>
  <c r="K16" i="3"/>
  <c r="J16" i="3"/>
  <c r="L12" i="3" s="1"/>
  <c r="I12" i="3"/>
  <c r="I16" i="3"/>
  <c r="H12" i="3"/>
  <c r="H13" i="3"/>
  <c r="H14" i="3"/>
  <c r="H15" i="3"/>
  <c r="I14" i="3"/>
  <c r="I13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<sst xmlns="http://schemas.openxmlformats.org/spreadsheetml/2006/main" count="84" uniqueCount="79">
  <si>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</si>
  <si>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</si>
  <si>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</si>
  <si>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</si>
  <si>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</si>
  <si>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</si>
  <si>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</si>
  <si>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</si>
  <si>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</si>
  <si>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</si>
  <si>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</si>
  <si>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</si>
  <si>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</si>
  <si>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</si>
  <si>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</si>
  <si>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</si>
  <si>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</si>
  <si>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</si>
  <si>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</si>
  <si>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</si>
  <si>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</si>
  <si>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</si>
  <si>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</si>
  <si>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</si>
  <si>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</si>
  <si>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</si>
  <si>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</si>
  <si>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</si>
  <si>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</si>
  <si>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</si>
  <si>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</si>
  <si>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</si>
  <si>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</si>
  <si>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</si>
  <si>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</si>
  <si>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</si>
  <si>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</si>
  <si>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</si>
  <si>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</si>
  <si>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</si>
  <si>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</si>
  <si>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</si>
  <si>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</si>
  <si>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</si>
  <si>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</si>
  <si>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</si>
  <si>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</si>
  <si>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</si>
  <si>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</si>
  <si>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</si>
  <si>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</si>
  <si>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</si>
  <si>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</si>
  <si>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</si>
  <si>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</si>
  <si>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</si>
  <si>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</si>
  <si>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</si>
  <si>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</si>
  <si>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</si>
  <si>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</si>
  <si>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BFP/ </t>
    </r>
    <r>
      <rPr>
        <sz val="8"/>
        <color theme="0"/>
        <rFont val="Arial"/>
        <family val="2"/>
        <charset val="238"/>
      </rPr>
      <t>GWP 
VIII 2021</t>
    </r>
  </si>
  <si>
    <r>
      <t xml:space="preserve">BFP/ </t>
    </r>
    <r>
      <rPr>
        <sz val="8"/>
        <color theme="0"/>
        <rFont val="Arial"/>
        <family val="2"/>
        <charset val="238"/>
      </rPr>
      <t>GWP
VIII 2022</t>
    </r>
  </si>
  <si>
    <r>
      <t xml:space="preserve">Učešće/ 
</t>
    </r>
    <r>
      <rPr>
        <sz val="8"/>
        <color theme="0"/>
        <rFont val="Arial"/>
        <family val="2"/>
        <charset val="238"/>
      </rPr>
      <t>Share VIII 2021</t>
    </r>
  </si>
  <si>
    <r>
      <t xml:space="preserve">Učešće/
  </t>
    </r>
    <r>
      <rPr>
        <sz val="8"/>
        <color theme="0"/>
        <rFont val="Arial"/>
        <family val="2"/>
        <charset val="238"/>
      </rPr>
      <t>Share VIII 2022</t>
    </r>
  </si>
  <si>
    <t>BFP/ GWP 
VIII 2021</t>
  </si>
  <si>
    <t>BFP/ GWP
VIII 2022</t>
  </si>
  <si>
    <t>Učešće/ 
Share VIII 2021</t>
  </si>
  <si>
    <t>Učešće/
  Share VIII 2022</t>
  </si>
  <si>
    <t>za period od 1. januara do 31. avgust 2022. godine</t>
  </si>
  <si>
    <t>for the period 1 January - 31 August 2022</t>
  </si>
  <si>
    <t>Tablela 1: Podaci o osiguranju za period od 1. januara do 31. avgusta 2022. godine</t>
  </si>
  <si>
    <t>Table 1: Insurance data for the period 1 January - 31 August 2022</t>
  </si>
  <si>
    <t>Tablela 2: Bruto fakturisana premija za period od 1. januara do 31. avgusta 2022. godine</t>
  </si>
  <si>
    <t>Table 2: Gross Written Premium for the period 1 January - 31 August 2022</t>
  </si>
  <si>
    <t>Tabela 1: Podaci o osiguranju za period od 1. januara do 31. avgusta 2022. godine</t>
  </si>
  <si>
    <t>Tabela 2: Bruto fakturisana premija za period od 1. januara do 31. avgusta 2022. godine</t>
  </si>
  <si>
    <t>Septembar, 2022. godine                                                                                     verzija 02</t>
  </si>
  <si>
    <t>September, 2022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</si>
</sst>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172" fontId="37" fillId="3" borderId="11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6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390459545961"/>
          <c:y val="0.11290272381993602"/>
          <c:w val="0.5652410570118187"/>
          <c:h val="0.795416790341208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E3-4FB8-A50E-94B6E620ED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E3-4FB8-A50E-94B6E620ED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E3-4FB8-A50E-94B6E620ED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E3-4FB8-A50E-94B6E620ED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EE3-4FB8-A50E-94B6E620ED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EE3-4FB8-A50E-94B6E620ED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EE3-4FB8-A50E-94B6E620ED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EE3-4FB8-A50E-94B6E620ED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CEE3-4FB8-A50E-94B6E620ED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CEE3-4FB8-A50E-94B6E620ED67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EE3-4FB8-A50E-94B6E620ED67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EE3-4FB8-A50E-94B6E620ED67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EE3-4FB8-A50E-94B6E620ED67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EE3-4FB8-A50E-94B6E620ED67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CEE3-4FB8-A50E-94B6E620ED67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CEE3-4FB8-A50E-94B6E620ED67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CEE3-4FB8-A50E-94B6E620ED67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CEE3-4FB8-A50E-94B6E620ED67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CEE3-4FB8-A50E-94B6E620ED67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CEE3-4FB8-A50E-94B6E620ED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[1]A1!$M$97:$M$105</c:f>
              <c:strCache>
                <c:ptCount val="9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13</c:v>
                </c:pt>
                <c:pt idx="8">
                  <c:v> Ostalo (manje od 3%)/
Others (less thaan 3%)</c:v>
                </c:pt>
              </c:strCache>
            </c:strRef>
          </c:cat>
          <c:val>
            <c:numRef>
              <c:f>[1]A1!$N$97:$N$105</c:f>
              <c:numCache>
                <c:formatCode>General</c:formatCode>
                <c:ptCount val="9"/>
                <c:pt idx="0">
                  <c:v>26624543.640000001</c:v>
                </c:pt>
                <c:pt idx="1">
                  <c:v>12324193.68</c:v>
                </c:pt>
                <c:pt idx="2">
                  <c:v>7884278.1299999999</c:v>
                </c:pt>
                <c:pt idx="3">
                  <c:v>7815423.7299999995</c:v>
                </c:pt>
                <c:pt idx="4">
                  <c:v>4749616.3</c:v>
                </c:pt>
                <c:pt idx="5">
                  <c:v>2749799.45</c:v>
                </c:pt>
                <c:pt idx="6">
                  <c:v>2684307.81</c:v>
                </c:pt>
                <c:pt idx="7">
                  <c:v>2251593.54</c:v>
                </c:pt>
                <c:pt idx="8">
                  <c:v>6993532.4700000007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EE3-4FB8-A50E-94B6E620ED6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4</xdr:col>
      <xdr:colOff>407209</xdr:colOff>
      <xdr:row>64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2CDF20-A3DC-1CA6-26A8-5509B91AC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44175"/>
          <a:ext cx="5607859" cy="3895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4</xdr:col>
      <xdr:colOff>495299</xdr:colOff>
      <xdr:row>65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AE801-9EA7-45A7-95BA-60223CD97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jana.bosnjak/Desktop/pocetak/Mjese&#269;ni%20izvje&#353;taji/2022%2008%20ja/Analiza%208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"/>
      <sheetName val="A1"/>
      <sheetName val="A2"/>
      <sheetName val="A3"/>
      <sheetName val="A4"/>
      <sheetName val="Sheet3"/>
    </sheetNames>
    <sheetDataSet>
      <sheetData sheetId="0"/>
      <sheetData sheetId="1">
        <row r="97">
          <cell r="M97">
            <v>10</v>
          </cell>
          <cell r="N97">
            <v>26624543.640000001</v>
          </cell>
        </row>
        <row r="98">
          <cell r="M98">
            <v>20</v>
          </cell>
          <cell r="N98">
            <v>12324193.68</v>
          </cell>
        </row>
        <row r="99">
          <cell r="M99">
            <v>9</v>
          </cell>
          <cell r="N99">
            <v>7884278.1299999999</v>
          </cell>
        </row>
        <row r="100">
          <cell r="M100">
            <v>1</v>
          </cell>
          <cell r="N100">
            <v>7815423.7299999995</v>
          </cell>
        </row>
        <row r="101">
          <cell r="M101">
            <v>3</v>
          </cell>
          <cell r="N101">
            <v>4749616.3</v>
          </cell>
        </row>
        <row r="102">
          <cell r="M102">
            <v>2</v>
          </cell>
          <cell r="N102">
            <v>2749799.45</v>
          </cell>
        </row>
        <row r="103">
          <cell r="M103">
            <v>8</v>
          </cell>
          <cell r="N103">
            <v>2684307.81</v>
          </cell>
        </row>
        <row r="104">
          <cell r="M104">
            <v>13</v>
          </cell>
          <cell r="N104">
            <v>2251593.54</v>
          </cell>
        </row>
        <row r="105">
          <cell r="M105" t="str">
            <v xml:space="preserve"> Ostalo (manje od 3%)/
Others (less thaan 3%)</v>
          </cell>
          <cell r="N105">
            <v>6993532.4700000007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topLeftCell="A4" zoomScale="110" zoomScaleNormal="110" workbookViewId="0">
      <selection activeCell="C23" sqref="C23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69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70</v>
      </c>
    </row>
    <row r="22" spans="1:1" x14ac:dyDescent="0.25">
      <c r="A22" s="31" t="s">
        <v>77</v>
      </c>
    </row>
    <row r="23" spans="1:1" x14ac:dyDescent="0.25">
      <c r="A23" s="32" t="s">
        <v>78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D24" sqref="D24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71</v>
      </c>
    </row>
    <row r="6" spans="1:1" s="88" customFormat="1" x14ac:dyDescent="0.2">
      <c r="A6" s="89" t="s">
        <v>72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73</v>
      </c>
    </row>
    <row r="10" spans="1:1" s="88" customFormat="1" x14ac:dyDescent="0.2">
      <c r="A10" s="87" t="s">
        <v>74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25" zoomScaleNormal="100" workbookViewId="0">
      <selection activeCell="I8" sqref="I8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75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4" t="s">
        <v>72</v>
      </c>
      <c r="B3" s="94"/>
      <c r="C3" s="94"/>
      <c r="D3" s="94"/>
      <c r="E3" s="40"/>
      <c r="F3" s="40"/>
      <c r="G3" s="40"/>
    </row>
    <row r="5" spans="1:11" s="42" customFormat="1" ht="16.5" customHeight="1" x14ac:dyDescent="0.25">
      <c r="A5" s="97" t="s">
        <v>10</v>
      </c>
      <c r="B5" s="97" t="s">
        <v>42</v>
      </c>
      <c r="C5" s="93" t="s">
        <v>43</v>
      </c>
      <c r="D5" s="93"/>
      <c r="E5" s="92" t="s">
        <v>34</v>
      </c>
      <c r="F5" s="92"/>
      <c r="G5" s="92"/>
    </row>
    <row r="6" spans="1:11" s="10" customFormat="1" ht="23.25" customHeight="1" x14ac:dyDescent="0.25">
      <c r="A6" s="97"/>
      <c r="B6" s="97"/>
      <c r="C6" s="91" t="s">
        <v>52</v>
      </c>
      <c r="D6" s="91" t="s">
        <v>55</v>
      </c>
      <c r="E6" s="91" t="s">
        <v>38</v>
      </c>
      <c r="F6" s="90" t="s">
        <v>41</v>
      </c>
      <c r="G6" s="90"/>
    </row>
    <row r="7" spans="1:11" ht="27" customHeight="1" x14ac:dyDescent="0.25">
      <c r="A7" s="97"/>
      <c r="B7" s="97"/>
      <c r="C7" s="91"/>
      <c r="D7" s="91"/>
      <c r="E7" s="91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41299</v>
      </c>
      <c r="D8" s="28">
        <v>7815423.7299999995</v>
      </c>
      <c r="E8" s="35">
        <v>6677</v>
      </c>
      <c r="F8" s="28">
        <v>7318</v>
      </c>
      <c r="G8" s="28">
        <v>4441264.01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12288</v>
      </c>
      <c r="D9" s="28">
        <v>2749799.45</v>
      </c>
      <c r="E9" s="35">
        <v>12362</v>
      </c>
      <c r="F9" s="28">
        <v>13935</v>
      </c>
      <c r="G9" s="28">
        <v>1086152.08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16502</v>
      </c>
      <c r="D10" s="28">
        <v>4749616.3</v>
      </c>
      <c r="E10" s="35">
        <v>2432</v>
      </c>
      <c r="F10" s="28">
        <v>2895</v>
      </c>
      <c r="G10" s="28">
        <v>3045862.43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1</v>
      </c>
      <c r="D11" s="28">
        <v>68068.41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12</v>
      </c>
      <c r="D12" s="28">
        <v>721718.22</v>
      </c>
      <c r="E12" s="35">
        <v>1</v>
      </c>
      <c r="F12" s="29">
        <v>3</v>
      </c>
      <c r="G12" s="29">
        <v>275721.43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41</v>
      </c>
      <c r="D13" s="28">
        <v>326959.16000000003</v>
      </c>
      <c r="E13" s="35">
        <v>0</v>
      </c>
      <c r="F13" s="28">
        <v>1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94</v>
      </c>
      <c r="D14" s="28">
        <v>479168.17000000004</v>
      </c>
      <c r="E14" s="35">
        <v>123</v>
      </c>
      <c r="F14" s="28">
        <v>124</v>
      </c>
      <c r="G14" s="28">
        <v>50186.74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35789</v>
      </c>
      <c r="D15" s="28">
        <v>2684307.81</v>
      </c>
      <c r="E15" s="35">
        <v>231</v>
      </c>
      <c r="F15" s="28">
        <v>308</v>
      </c>
      <c r="G15" s="28">
        <v>367548.02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25406</v>
      </c>
      <c r="D16" s="28">
        <v>7884278.1299999999</v>
      </c>
      <c r="E16" s="35">
        <v>1061</v>
      </c>
      <c r="F16" s="28">
        <v>1340</v>
      </c>
      <c r="G16" s="28">
        <v>1499127.83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265661</v>
      </c>
      <c r="D17" s="28">
        <v>26624543.640000001</v>
      </c>
      <c r="E17" s="35">
        <v>8516</v>
      </c>
      <c r="F17" s="28">
        <v>10471</v>
      </c>
      <c r="G17" s="28">
        <v>10093896.1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36</v>
      </c>
      <c r="D18" s="28">
        <v>815615.7</v>
      </c>
      <c r="E18" s="35">
        <v>34</v>
      </c>
      <c r="F18" s="28">
        <v>34</v>
      </c>
      <c r="G18" s="28">
        <v>3683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3082</v>
      </c>
      <c r="D19" s="28">
        <v>311184.39999999997</v>
      </c>
      <c r="E19" s="35">
        <v>18</v>
      </c>
      <c r="F19" s="28">
        <v>23</v>
      </c>
      <c r="G19" s="28">
        <v>13063.48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3068</v>
      </c>
      <c r="D20" s="28">
        <v>2251593.54</v>
      </c>
      <c r="E20" s="35">
        <v>61</v>
      </c>
      <c r="F20" s="28">
        <v>275</v>
      </c>
      <c r="G20" s="28">
        <v>726063.69000000006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7945</v>
      </c>
      <c r="D21" s="28">
        <v>2071225.19</v>
      </c>
      <c r="E21" s="35">
        <v>33</v>
      </c>
      <c r="F21" s="28">
        <v>43</v>
      </c>
      <c r="G21" s="28">
        <v>59121.31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240</v>
      </c>
      <c r="D22" s="28">
        <v>44969.03</v>
      </c>
      <c r="E22" s="35">
        <v>15</v>
      </c>
      <c r="F22" s="28">
        <v>17</v>
      </c>
      <c r="G22" s="28">
        <v>11693.48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4768</v>
      </c>
      <c r="D23" s="28">
        <v>251472.44</v>
      </c>
      <c r="E23" s="35">
        <v>245</v>
      </c>
      <c r="F23" s="28">
        <v>267</v>
      </c>
      <c r="G23" s="28">
        <v>28062.02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1618</v>
      </c>
      <c r="D24" s="28">
        <v>3363.5099999999998</v>
      </c>
      <c r="E24" s="35">
        <v>0</v>
      </c>
      <c r="F24" s="28">
        <v>2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65363</v>
      </c>
      <c r="D25" s="28">
        <v>770853.33</v>
      </c>
      <c r="E25" s="35">
        <v>2657</v>
      </c>
      <c r="F25" s="28">
        <v>3301</v>
      </c>
      <c r="G25" s="28">
        <v>302656.15999999997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16381</v>
      </c>
      <c r="D26" s="28">
        <v>66383.600000000006</v>
      </c>
      <c r="E26" s="35">
        <v>1</v>
      </c>
      <c r="F26" s="28">
        <v>3</v>
      </c>
      <c r="G26" s="28">
        <v>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70846</v>
      </c>
      <c r="D27" s="28">
        <v>12324193.68</v>
      </c>
      <c r="E27" s="35">
        <v>1597</v>
      </c>
      <c r="F27" s="28">
        <v>1823</v>
      </c>
      <c r="G27" s="28">
        <v>6222381.4100000001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136</v>
      </c>
      <c r="D28" s="28">
        <v>11679</v>
      </c>
      <c r="E28" s="35">
        <v>24</v>
      </c>
      <c r="F28" s="28">
        <v>31</v>
      </c>
      <c r="G28" s="28">
        <v>24546.59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41042</v>
      </c>
      <c r="D29" s="28">
        <v>1049972.31</v>
      </c>
      <c r="E29" s="35">
        <v>432</v>
      </c>
      <c r="F29" s="28">
        <v>587</v>
      </c>
      <c r="G29" s="28">
        <v>359227.99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36</v>
      </c>
      <c r="D30" s="28">
        <v>900</v>
      </c>
      <c r="E30" s="35">
        <v>1</v>
      </c>
      <c r="F30" s="28">
        <v>1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499594</v>
      </c>
      <c r="D31" s="33">
        <f t="shared" ref="D31:G31" si="0">SUM(D8:D26)</f>
        <v>60690543.75999999</v>
      </c>
      <c r="E31" s="33">
        <f>SUM(E8:E26)</f>
        <v>34467</v>
      </c>
      <c r="F31" s="33">
        <f t="shared" si="0"/>
        <v>40360</v>
      </c>
      <c r="G31" s="33">
        <f t="shared" si="0"/>
        <v>22004101.780000001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112060</v>
      </c>
      <c r="D32" s="33">
        <f>SUM(D27:D30)</f>
        <v>13386744.99</v>
      </c>
      <c r="E32" s="33">
        <f t="shared" ref="E32:F32" si="1">SUM(E27:E30)</f>
        <v>2054</v>
      </c>
      <c r="F32" s="33">
        <f t="shared" si="1"/>
        <v>2442</v>
      </c>
      <c r="G32" s="33">
        <f>SUM(G27:G30)</f>
        <v>6606155.9900000002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611654</v>
      </c>
      <c r="D33" s="34">
        <f t="shared" ref="D33:G33" si="2">D31+D32</f>
        <v>74077288.749999985</v>
      </c>
      <c r="E33" s="34">
        <f t="shared" si="2"/>
        <v>36521</v>
      </c>
      <c r="F33" s="34">
        <f t="shared" si="2"/>
        <v>42802</v>
      </c>
      <c r="G33" s="34">
        <f t="shared" si="2"/>
        <v>28610257.770000003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99" t="s">
        <v>9</v>
      </c>
      <c r="B36" s="99"/>
      <c r="C36" s="99"/>
      <c r="H36" s="43"/>
      <c r="I36" s="43"/>
      <c r="J36" s="43"/>
      <c r="K36" s="43"/>
    </row>
    <row r="37" spans="1:11" ht="14.25" x14ac:dyDescent="0.25">
      <c r="A37" s="98" t="s">
        <v>8</v>
      </c>
      <c r="B37" s="98"/>
      <c r="C37" s="98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6"/>
      <c r="C60" s="96"/>
      <c r="D60" s="96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5" t="s">
        <v>35</v>
      </c>
      <c r="B69" s="95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H22" sqref="H22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1" width="8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0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6" s="14" customFormat="1" ht="14.25" x14ac:dyDescent="0.2">
      <c r="A3" s="102" t="s">
        <v>74</v>
      </c>
      <c r="B3" s="102"/>
      <c r="C3" s="102"/>
      <c r="D3" s="102"/>
      <c r="E3" s="10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1"/>
      <c r="N4" s="101"/>
    </row>
    <row r="5" spans="1:16" s="9" customFormat="1" ht="12.75" x14ac:dyDescent="0.2">
      <c r="A5" s="103" t="s">
        <v>56</v>
      </c>
      <c r="B5" s="103" t="s">
        <v>57</v>
      </c>
      <c r="C5" s="103"/>
      <c r="D5" s="103"/>
      <c r="E5" s="103"/>
      <c r="F5" s="103" t="s">
        <v>58</v>
      </c>
      <c r="G5" s="103"/>
      <c r="H5" s="103"/>
      <c r="I5" s="103"/>
      <c r="J5" s="103" t="s">
        <v>59</v>
      </c>
      <c r="K5" s="103"/>
      <c r="L5" s="103"/>
      <c r="M5" s="103"/>
      <c r="N5" s="103"/>
    </row>
    <row r="6" spans="1:16" s="8" customFormat="1" ht="33.75" x14ac:dyDescent="0.2">
      <c r="A6" s="103"/>
      <c r="B6" s="59" t="s">
        <v>61</v>
      </c>
      <c r="C6" s="59" t="s">
        <v>62</v>
      </c>
      <c r="D6" s="59" t="s">
        <v>63</v>
      </c>
      <c r="E6" s="59" t="s">
        <v>64</v>
      </c>
      <c r="F6" s="60" t="s">
        <v>65</v>
      </c>
      <c r="G6" s="60" t="s">
        <v>66</v>
      </c>
      <c r="H6" s="60" t="s">
        <v>67</v>
      </c>
      <c r="I6" s="60" t="s">
        <v>68</v>
      </c>
      <c r="J6" s="61" t="str">
        <f>B6</f>
        <v>BFP/ GWP 
VIII 2021</v>
      </c>
      <c r="K6" s="61" t="str">
        <f>C6</f>
        <v>BFP/ GWP
VIII 2022</v>
      </c>
      <c r="L6" s="61" t="str">
        <f>D6</f>
        <v>Učešće/ 
Share VIII 2021</v>
      </c>
      <c r="M6" s="61" t="str">
        <f>E6</f>
        <v>Učešće/
  Share VIII 2022</v>
      </c>
      <c r="N6" s="62" t="s">
        <v>54</v>
      </c>
    </row>
    <row r="7" spans="1:16" ht="14.25" customHeight="1" x14ac:dyDescent="0.2">
      <c r="A7" s="63" t="s">
        <v>0</v>
      </c>
      <c r="B7" s="68">
        <v>24035782.57</v>
      </c>
      <c r="C7" s="68">
        <v>25427944.419999998</v>
      </c>
      <c r="D7" s="65">
        <f>B7/$B$16</f>
        <v>0.43894484805049128</v>
      </c>
      <c r="E7" s="65">
        <f>C7/$C$16</f>
        <v>0.41897704064993202</v>
      </c>
      <c r="F7" s="66"/>
      <c r="G7" s="67"/>
      <c r="H7" s="67"/>
      <c r="I7" s="67"/>
      <c r="J7" s="68">
        <f>B7</f>
        <v>24035782.57</v>
      </c>
      <c r="K7" s="64">
        <f>C7</f>
        <v>25427944.419999998</v>
      </c>
      <c r="L7" s="65">
        <f>J7/$J$16</f>
        <v>0.36039861943714674</v>
      </c>
      <c r="M7" s="65">
        <f>K7/$K$16</f>
        <v>0.34326235272750844</v>
      </c>
      <c r="N7" s="69">
        <f>K7/J7*100</f>
        <v>105.79203879027268</v>
      </c>
      <c r="P7" s="55"/>
    </row>
    <row r="8" spans="1:16" ht="14.25" customHeight="1" x14ac:dyDescent="0.2">
      <c r="A8" s="63" t="s">
        <v>44</v>
      </c>
      <c r="B8" s="68">
        <v>9786206.9000000022</v>
      </c>
      <c r="C8" s="68">
        <v>11758633.729999999</v>
      </c>
      <c r="D8" s="65">
        <f>B8/$B$16</f>
        <v>0.17871708933133232</v>
      </c>
      <c r="E8" s="65">
        <f>C8/$C$16</f>
        <v>0.19374737811708145</v>
      </c>
      <c r="F8" s="66"/>
      <c r="G8" s="67"/>
      <c r="H8" s="67"/>
      <c r="I8" s="67"/>
      <c r="J8" s="68">
        <f t="shared" ref="J8:J11" si="0">B8</f>
        <v>9786206.9000000022</v>
      </c>
      <c r="K8" s="64">
        <f>C8</f>
        <v>11758633.729999999</v>
      </c>
      <c r="L8" s="65">
        <f t="shared" ref="L8:L15" si="1">J8/$J$16</f>
        <v>0.14673686808468581</v>
      </c>
      <c r="M8" s="65">
        <f>K8/$K$16</f>
        <v>0.1587346665680984</v>
      </c>
      <c r="N8" s="69">
        <f t="shared" ref="N8:N14" si="2">K8/J8*100</f>
        <v>120.15517196964225</v>
      </c>
      <c r="P8" s="55"/>
    </row>
    <row r="9" spans="1:16" ht="14.25" customHeight="1" x14ac:dyDescent="0.2">
      <c r="A9" s="63" t="s">
        <v>53</v>
      </c>
      <c r="B9" s="68">
        <v>4843016.58</v>
      </c>
      <c r="C9" s="68">
        <v>4872935.26</v>
      </c>
      <c r="D9" s="65">
        <f>B9/$B$16</f>
        <v>8.8443851188245701E-2</v>
      </c>
      <c r="E9" s="65">
        <f>C9/$C$16</f>
        <v>8.0291507673254034E-2</v>
      </c>
      <c r="F9" s="66"/>
      <c r="G9" s="67"/>
      <c r="H9" s="67"/>
      <c r="I9" s="67"/>
      <c r="J9" s="68">
        <f t="shared" si="0"/>
        <v>4843016.58</v>
      </c>
      <c r="K9" s="64">
        <f t="shared" ref="K9:K10" si="3">C9</f>
        <v>4872935.26</v>
      </c>
      <c r="L9" s="65">
        <f t="shared" si="1"/>
        <v>7.2617418811307372E-2</v>
      </c>
      <c r="M9" s="65">
        <f t="shared" ref="M9:M16" si="4">K9/$K$16</f>
        <v>6.5781771204470527E-2</v>
      </c>
      <c r="N9" s="69">
        <f t="shared" si="2"/>
        <v>100.61776951422287</v>
      </c>
      <c r="P9" s="55"/>
    </row>
    <row r="10" spans="1:16" ht="14.25" customHeight="1" x14ac:dyDescent="0.2">
      <c r="A10" s="63" t="s">
        <v>1</v>
      </c>
      <c r="B10" s="68">
        <v>8144303.8599999994</v>
      </c>
      <c r="C10" s="68">
        <v>9594508.5299999993</v>
      </c>
      <c r="D10" s="65">
        <f>B10/$B$16</f>
        <v>0.14873242466283174</v>
      </c>
      <c r="E10" s="65">
        <f>C10/$C$16</f>
        <v>0.1580890190725818</v>
      </c>
      <c r="F10" s="66"/>
      <c r="G10" s="67"/>
      <c r="H10" s="67"/>
      <c r="I10" s="67"/>
      <c r="J10" s="68">
        <f t="shared" si="0"/>
        <v>8144303.8599999994</v>
      </c>
      <c r="K10" s="64">
        <f t="shared" si="3"/>
        <v>9594508.5299999993</v>
      </c>
      <c r="L10" s="65">
        <f t="shared" si="1"/>
        <v>0.12211775750892995</v>
      </c>
      <c r="M10" s="65">
        <f t="shared" si="4"/>
        <v>0.12952024421925132</v>
      </c>
      <c r="N10" s="69">
        <f t="shared" si="2"/>
        <v>117.80636743089299</v>
      </c>
      <c r="P10" s="55"/>
    </row>
    <row r="11" spans="1:16" ht="13.15" customHeight="1" x14ac:dyDescent="0.2">
      <c r="A11" s="63" t="s">
        <v>2</v>
      </c>
      <c r="B11" s="68">
        <v>7948782.54</v>
      </c>
      <c r="C11" s="68">
        <v>9036521.8200000003</v>
      </c>
      <c r="D11" s="65">
        <f>B11/$B$16</f>
        <v>0.14516178676709912</v>
      </c>
      <c r="E11" s="65">
        <f>C11/$C$16</f>
        <v>0.14889505448715065</v>
      </c>
      <c r="F11" s="66"/>
      <c r="G11" s="67"/>
      <c r="H11" s="70"/>
      <c r="I11" s="70"/>
      <c r="J11" s="68">
        <f t="shared" si="0"/>
        <v>7948782.54</v>
      </c>
      <c r="K11" s="64">
        <f>C11</f>
        <v>9036521.8200000003</v>
      </c>
      <c r="L11" s="65">
        <f t="shared" si="1"/>
        <v>0.1191860612517638</v>
      </c>
      <c r="M11" s="65">
        <f t="shared" si="4"/>
        <v>0.12198775053035399</v>
      </c>
      <c r="N11" s="69">
        <f t="shared" si="2"/>
        <v>113.68435071064356</v>
      </c>
      <c r="P11" s="55"/>
    </row>
    <row r="12" spans="1:16" ht="14.45" customHeight="1" x14ac:dyDescent="0.2">
      <c r="A12" s="71" t="s">
        <v>5</v>
      </c>
      <c r="B12" s="72"/>
      <c r="C12" s="72"/>
      <c r="D12" s="72"/>
      <c r="E12" s="72"/>
      <c r="F12" s="73">
        <v>3043714.81</v>
      </c>
      <c r="G12" s="74">
        <v>3216607.38</v>
      </c>
      <c r="H12" s="75">
        <f>F12/$F$16</f>
        <v>0.25504301173004285</v>
      </c>
      <c r="I12" s="75">
        <f t="shared" ref="I12:I16" si="5">G12/$G$16</f>
        <v>0.2402830099776182</v>
      </c>
      <c r="J12" s="76">
        <f>F12</f>
        <v>3043714.81</v>
      </c>
      <c r="K12" s="64">
        <f>G12</f>
        <v>3216607.38</v>
      </c>
      <c r="L12" s="65">
        <f>J12/$J$16</f>
        <v>4.5638231760905687E-2</v>
      </c>
      <c r="M12" s="65">
        <f t="shared" si="4"/>
        <v>4.342231518293789E-2</v>
      </c>
      <c r="N12" s="69">
        <f t="shared" si="2"/>
        <v>105.68031437873115</v>
      </c>
      <c r="P12" s="55"/>
    </row>
    <row r="13" spans="1:16" ht="14.25" customHeight="1" x14ac:dyDescent="0.2">
      <c r="A13" s="71" t="s">
        <v>48</v>
      </c>
      <c r="B13" s="72"/>
      <c r="C13" s="72"/>
      <c r="D13" s="72"/>
      <c r="E13" s="72"/>
      <c r="F13" s="77">
        <v>3804155.29</v>
      </c>
      <c r="G13" s="74">
        <v>5058930.26</v>
      </c>
      <c r="H13" s="78">
        <f>F13/$F$16</f>
        <v>0.31876285487153588</v>
      </c>
      <c r="I13" s="78">
        <f t="shared" si="5"/>
        <v>0.37790592588258459</v>
      </c>
      <c r="J13" s="76">
        <f t="shared" ref="J13:J15" si="6">F13</f>
        <v>3804155.29</v>
      </c>
      <c r="K13" s="64">
        <f t="shared" ref="K13:K15" si="7">G13</f>
        <v>5058930.26</v>
      </c>
      <c r="L13" s="65">
        <f t="shared" si="1"/>
        <v>5.7040469169151689E-2</v>
      </c>
      <c r="M13" s="65">
        <f t="shared" si="4"/>
        <v>6.8292594739436913E-2</v>
      </c>
      <c r="N13" s="69">
        <f t="shared" si="2"/>
        <v>132.9843256740447</v>
      </c>
      <c r="P13" s="55"/>
    </row>
    <row r="14" spans="1:16" ht="14.25" customHeight="1" x14ac:dyDescent="0.2">
      <c r="A14" s="71" t="s">
        <v>3</v>
      </c>
      <c r="B14" s="72"/>
      <c r="C14" s="72"/>
      <c r="D14" s="72"/>
      <c r="E14" s="72"/>
      <c r="F14" s="77">
        <v>1147752.05</v>
      </c>
      <c r="G14" s="76">
        <v>1141749.73</v>
      </c>
      <c r="H14" s="78">
        <f>F14/$F$16</f>
        <v>9.61739708955619E-2</v>
      </c>
      <c r="I14" s="78">
        <f t="shared" si="5"/>
        <v>8.5289570455917091E-2</v>
      </c>
      <c r="J14" s="76">
        <f t="shared" si="6"/>
        <v>1147752.05</v>
      </c>
      <c r="K14" s="64">
        <f t="shared" si="7"/>
        <v>1141749.73</v>
      </c>
      <c r="L14" s="65">
        <f t="shared" si="1"/>
        <v>1.7209685312782184E-2</v>
      </c>
      <c r="M14" s="65">
        <f t="shared" si="4"/>
        <v>1.5412952461762441E-2</v>
      </c>
      <c r="N14" s="79">
        <f t="shared" si="2"/>
        <v>99.477036873948506</v>
      </c>
      <c r="P14" s="55"/>
    </row>
    <row r="15" spans="1:16" ht="14.25" customHeight="1" x14ac:dyDescent="0.2">
      <c r="A15" s="71" t="s">
        <v>4</v>
      </c>
      <c r="B15" s="72"/>
      <c r="C15" s="72"/>
      <c r="D15" s="72"/>
      <c r="E15" s="72"/>
      <c r="F15" s="77">
        <v>3938501.39</v>
      </c>
      <c r="G15" s="76">
        <v>3969457.62</v>
      </c>
      <c r="H15" s="78">
        <f>F15/$F$16</f>
        <v>0.33002016250285948</v>
      </c>
      <c r="I15" s="78">
        <f>G15/$G$16</f>
        <v>0.29652149368388026</v>
      </c>
      <c r="J15" s="76">
        <f t="shared" si="6"/>
        <v>3938501.39</v>
      </c>
      <c r="K15" s="64">
        <f t="shared" si="7"/>
        <v>3969457.62</v>
      </c>
      <c r="L15" s="65">
        <f t="shared" si="1"/>
        <v>5.9054888663326907E-2</v>
      </c>
      <c r="M15" s="65">
        <f t="shared" si="4"/>
        <v>5.3585352366179832E-2</v>
      </c>
      <c r="N15" s="69">
        <f>K15/J15*100</f>
        <v>100.78599007426018</v>
      </c>
      <c r="P15" s="55"/>
    </row>
    <row r="16" spans="1:16" s="12" customFormat="1" ht="18.2" customHeight="1" x14ac:dyDescent="0.2">
      <c r="A16" s="80" t="s">
        <v>60</v>
      </c>
      <c r="B16" s="81">
        <f>SUM(B7:B15)</f>
        <v>54758092.449999996</v>
      </c>
      <c r="C16" s="81">
        <f>SUM(C7:C15)</f>
        <v>60690543.759999998</v>
      </c>
      <c r="D16" s="82">
        <f>B16/B16</f>
        <v>1</v>
      </c>
      <c r="E16" s="82">
        <f>C16/C16</f>
        <v>1</v>
      </c>
      <c r="F16" s="83">
        <f>SUM(F7:F15)</f>
        <v>11934123.539999999</v>
      </c>
      <c r="G16" s="83">
        <f>SUM(G7:G15)</f>
        <v>13386744.989999998</v>
      </c>
      <c r="H16" s="84">
        <f>SUM(H7:H15)</f>
        <v>1</v>
      </c>
      <c r="I16" s="84">
        <f t="shared" si="5"/>
        <v>1</v>
      </c>
      <c r="J16" s="83">
        <f>SUM(J7:J15)</f>
        <v>66692215.989999995</v>
      </c>
      <c r="K16" s="83">
        <f>SUM(K7:K15)</f>
        <v>74077288.750000015</v>
      </c>
      <c r="L16" s="85">
        <f>J16/J16</f>
        <v>1</v>
      </c>
      <c r="M16" s="85">
        <f t="shared" si="4"/>
        <v>1</v>
      </c>
      <c r="N16" s="86">
        <f>K16/J16*100</f>
        <v>111.07336538511086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2022-09-20T07:02:49Z</cp:lastPrinted>
  <dcterms:created xsi:type="dcterms:W3CDTF">2018-02-21T07:14:25Z</dcterms:created>
  <dcterms:modified xsi:type="dcterms:W3CDTF">2022-10-28T06:17:54Z</dcterms:modified>
</cp:coreProperties>
</file>