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2022  12\"/>
    </mc:Choice>
  </mc:AlternateContent>
  <xr:revisionPtr revIDLastSave="0" documentId="13_ncr:1_{82DBA3DE-690D-4F46-92D7-962581140D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</workbook>
</file>

<file path=xl/calcChain.xml><?xml version="1.0" encoding="utf-8"?>
<calcChain xmlns="http://schemas.openxmlformats.org/spreadsheetml/2006/main">
  <c r="C16" i="3" l="1"/>
  <c r="B16" i="3"/>
  <c r="D7" i="3" l="1"/>
  <c r="D9" i="3"/>
  <c r="D11" i="3"/>
  <c r="D8" i="3"/>
  <c r="D10" i="3"/>
  <c r="E7" i="3"/>
  <c r="E9" i="3"/>
  <c r="E11" i="3"/>
  <c r="E10" i="3"/>
  <c r="E8" i="3"/>
  <c r="J6" i="3"/>
  <c r="M6" i="3"/>
  <c r="L6" i="3"/>
  <c r="K6" i="3"/>
  <c r="K11" i="3" l="1"/>
  <c r="E31" i="1" l="1"/>
  <c r="F16" i="3" l="1"/>
  <c r="G16" i="3" l="1"/>
  <c r="I15" i="3" s="1"/>
  <c r="C31" i="1" l="1"/>
  <c r="F31" i="1" l="1"/>
  <c r="F32" i="1"/>
  <c r="F33" i="1" l="1"/>
  <c r="K8" i="3" l="1"/>
  <c r="K7" i="3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N7" i="3" s="1"/>
  <c r="N15" i="3" l="1"/>
  <c r="K16" i="3"/>
  <c r="J16" i="3"/>
  <c r="L12" i="3" s="1"/>
  <c r="I12" i="3"/>
  <c r="I16" i="3"/>
  <c r="H12" i="3"/>
  <c r="H13" i="3"/>
  <c r="H14" i="3"/>
  <c r="H15" i="3"/>
  <c r="I14" i="3"/>
  <c r="I13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<sst xmlns="http://schemas.openxmlformats.org/spreadsheetml/2006/main" count="84" uniqueCount="74">
  <si>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</si>
  <si>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</si>
  <si>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</si>
  <si>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</si>
  <si>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</si>
  <si>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</si>
  <si>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</si>
  <si>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</si>
  <si>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</si>
  <si>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</si>
  <si>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</si>
  <si>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</si>
  <si>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</si>
  <si>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</si>
  <si>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</si>
  <si>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</si>
  <si>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</si>
  <si>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</si>
  <si>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</si>
  <si>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</si>
  <si>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</si>
  <si>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</si>
  <si>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</si>
  <si>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</si>
  <si>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</si>
  <si>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</si>
  <si>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</si>
  <si>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</si>
  <si>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</si>
  <si>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</si>
  <si>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</si>
  <si>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</si>
  <si>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</si>
  <si>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</si>
  <si>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</si>
  <si>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</si>
  <si>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</si>
  <si>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</si>
  <si>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</si>
  <si>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</si>
  <si>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</si>
  <si>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</si>
  <si>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</si>
  <si>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</si>
  <si>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</si>
  <si>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</si>
  <si>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</si>
  <si>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</si>
  <si>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</si>
  <si>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</si>
  <si>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</si>
  <si>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</si>
  <si>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</si>
  <si>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</si>
  <si>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</si>
  <si>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</si>
  <si>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</si>
  <si>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</si>
  <si>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</si>
  <si>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</si>
  <si>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</si>
  <si>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for the period 1 January - 31 December 2022</t>
  </si>
  <si>
    <t>Januar, 2023. godine                                                                                     verzija 01</t>
  </si>
  <si>
    <t>January, 2023                                                                                           version 01</t>
  </si>
  <si>
    <t>Table 1: Insurance data for the period 1 January - 31 December 2022</t>
  </si>
  <si>
    <t>Tablela 2: Bruto fakturisana premija za period od 1. januara do 31. decembra 2022. godine</t>
  </si>
  <si>
    <t>Table 2: Gross Written Premium for the period 1 January - 31 December 2022</t>
  </si>
  <si>
    <t>Tabela 1: Podaci o osiguranju za period od 1. januara do 31. decembra 2022. godine</t>
  </si>
  <si>
    <t>BFP/ GWP 
XII 2021</t>
  </si>
  <si>
    <t>BFP/ GWP
XII 2022</t>
  </si>
  <si>
    <t>Učešće/ 
Share XII 2021</t>
  </si>
  <si>
    <t>Učešće/
  Share XII 2022</t>
  </si>
  <si>
    <t>za period od 1. januara do 31. decembra 2022. godine</t>
  </si>
  <si>
    <t>Tabela 2: Bruto fakturisana premija za period od 1. januara do 31. decembra 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</si>
</sst>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  <font>
      <i/>
      <u/>
      <sz val="10"/>
      <color rgb="FF0000FF"/>
      <name val="Arial"/>
      <family val="2"/>
    </font>
    <font>
      <i/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8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7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1" fillId="39" borderId="0" xfId="0" applyFont="1" applyFill="1"/>
    <xf numFmtId="0" fontId="32" fillId="0" borderId="0" xfId="0" applyFont="1"/>
    <xf numFmtId="0" fontId="31" fillId="0" borderId="0" xfId="0" applyFont="1" applyAlignment="1">
      <alignment horizontal="left" vertical="center"/>
    </xf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7" applyNumberFormat="1" applyFont="1" applyFill="1" applyAlignment="1">
      <alignment vertical="center" wrapText="1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172" fontId="37" fillId="3" borderId="11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6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3" fontId="54" fillId="0" borderId="0" xfId="66" applyNumberFormat="1" applyFont="1" applyAlignment="1" applyProtection="1">
      <alignment horizontal="left" vertical="center" wrapText="1"/>
    </xf>
    <xf numFmtId="0" fontId="55" fillId="0" borderId="0" xfId="0" applyFont="1"/>
    <xf numFmtId="0" fontId="54" fillId="0" borderId="0" xfId="66" applyFont="1" applyAlignment="1" applyProtection="1">
      <alignment horizontal="left"/>
    </xf>
    <xf numFmtId="0" fontId="44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8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7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95250</xdr:rowOff>
    </xdr:from>
    <xdr:to>
      <xdr:col>4</xdr:col>
      <xdr:colOff>492650</xdr:colOff>
      <xdr:row>64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6FB94B-DD42-F3B5-2183-ECE34F5EA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39425"/>
          <a:ext cx="5693300" cy="3800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zoomScale="110" zoomScaleNormal="110" workbookViewId="0">
      <selection activeCell="A13" sqref="A13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72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61</v>
      </c>
    </row>
    <row r="22" spans="1:1" x14ac:dyDescent="0.25">
      <c r="A22" s="31" t="s">
        <v>62</v>
      </c>
    </row>
    <row r="23" spans="1:1" x14ac:dyDescent="0.25">
      <c r="A23" s="32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D17" sqref="D17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ht="12" customHeight="1" x14ac:dyDescent="0.2">
      <c r="A5" s="1" t="s">
        <v>67</v>
      </c>
    </row>
    <row r="6" spans="1:1" s="88" customFormat="1" x14ac:dyDescent="0.2">
      <c r="A6" s="89" t="s">
        <v>64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7" t="s">
        <v>65</v>
      </c>
    </row>
    <row r="10" spans="1:1" s="88" customFormat="1" x14ac:dyDescent="0.2">
      <c r="A10" s="87" t="s">
        <v>66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  <hyperlink ref="A5" location="'Tabela 1'!A1" display="Tablela 1: Podaci o osiguranju za period od 1. januara do 31. januara 2021. godine" xr:uid="{00000000-0004-0000-0100-000001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9"/>
  <sheetViews>
    <sheetView showGridLines="0" zoomScaleNormal="100" workbookViewId="0">
      <selection activeCell="I52" sqref="I52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6384" width="9.140625" style="44"/>
  </cols>
  <sheetData>
    <row r="2" spans="1:11" s="39" customFormat="1" ht="14.25" x14ac:dyDescent="0.25">
      <c r="A2" s="58" t="s">
        <v>67</v>
      </c>
      <c r="B2" s="58"/>
      <c r="C2" s="58"/>
      <c r="D2" s="58"/>
      <c r="E2" s="38"/>
      <c r="F2" s="38"/>
      <c r="G2" s="38"/>
    </row>
    <row r="3" spans="1:11" s="41" customFormat="1" ht="14.25" x14ac:dyDescent="0.25">
      <c r="A3" s="90" t="s">
        <v>64</v>
      </c>
      <c r="B3" s="90"/>
      <c r="C3" s="90"/>
      <c r="D3" s="90"/>
      <c r="E3" s="40"/>
      <c r="F3" s="40"/>
      <c r="G3" s="40"/>
    </row>
    <row r="5" spans="1:11" s="42" customFormat="1" ht="16.5" customHeight="1" x14ac:dyDescent="0.25">
      <c r="A5" s="93" t="s">
        <v>10</v>
      </c>
      <c r="B5" s="93" t="s">
        <v>42</v>
      </c>
      <c r="C5" s="99" t="s">
        <v>43</v>
      </c>
      <c r="D5" s="99"/>
      <c r="E5" s="98" t="s">
        <v>34</v>
      </c>
      <c r="F5" s="98"/>
      <c r="G5" s="98"/>
    </row>
    <row r="6" spans="1:11" s="10" customFormat="1" ht="23.25" customHeight="1" x14ac:dyDescent="0.25">
      <c r="A6" s="93"/>
      <c r="B6" s="93"/>
      <c r="C6" s="97" t="s">
        <v>52</v>
      </c>
      <c r="D6" s="97" t="s">
        <v>55</v>
      </c>
      <c r="E6" s="97" t="s">
        <v>38</v>
      </c>
      <c r="F6" s="96" t="s">
        <v>41</v>
      </c>
      <c r="G6" s="96"/>
    </row>
    <row r="7" spans="1:11" ht="27" customHeight="1" x14ac:dyDescent="0.25">
      <c r="A7" s="93"/>
      <c r="B7" s="93"/>
      <c r="C7" s="97"/>
      <c r="D7" s="97"/>
      <c r="E7" s="97"/>
      <c r="F7" s="52" t="s">
        <v>40</v>
      </c>
      <c r="G7" s="52" t="s">
        <v>39</v>
      </c>
      <c r="H7" s="36"/>
      <c r="I7" s="43"/>
      <c r="J7" s="43"/>
      <c r="K7" s="43"/>
    </row>
    <row r="8" spans="1:11" s="11" customFormat="1" ht="22.5" x14ac:dyDescent="0.25">
      <c r="A8" s="25">
        <v>1</v>
      </c>
      <c r="B8" s="23" t="s">
        <v>11</v>
      </c>
      <c r="C8" s="28">
        <v>43419</v>
      </c>
      <c r="D8" s="28">
        <v>11468168.710000001</v>
      </c>
      <c r="E8" s="35">
        <v>10818</v>
      </c>
      <c r="F8" s="28">
        <v>10375</v>
      </c>
      <c r="G8" s="28">
        <v>6667091.46</v>
      </c>
      <c r="H8" s="53"/>
      <c r="I8" s="46"/>
      <c r="J8" s="37"/>
      <c r="K8" s="37"/>
    </row>
    <row r="9" spans="1:11" s="11" customFormat="1" ht="22.5" x14ac:dyDescent="0.25">
      <c r="A9" s="25">
        <v>2</v>
      </c>
      <c r="B9" s="23" t="s">
        <v>12</v>
      </c>
      <c r="C9" s="28">
        <v>14132</v>
      </c>
      <c r="D9" s="28">
        <v>4490560.3099999996</v>
      </c>
      <c r="E9" s="35">
        <v>23534</v>
      </c>
      <c r="F9" s="28">
        <v>22981</v>
      </c>
      <c r="G9" s="28">
        <v>1851446.18</v>
      </c>
      <c r="H9" s="53"/>
      <c r="I9" s="37"/>
      <c r="J9" s="37"/>
      <c r="K9" s="37"/>
    </row>
    <row r="10" spans="1:11" s="11" customFormat="1" ht="22.5" x14ac:dyDescent="0.25">
      <c r="A10" s="25">
        <v>3</v>
      </c>
      <c r="B10" s="23" t="s">
        <v>13</v>
      </c>
      <c r="C10" s="28">
        <v>16718</v>
      </c>
      <c r="D10" s="28">
        <v>6871596.8399999999</v>
      </c>
      <c r="E10" s="35">
        <v>4452</v>
      </c>
      <c r="F10" s="28">
        <v>4295</v>
      </c>
      <c r="G10" s="28">
        <v>5141673.92</v>
      </c>
      <c r="H10" s="53"/>
      <c r="I10" s="37"/>
      <c r="J10" s="37"/>
      <c r="K10" s="37"/>
    </row>
    <row r="11" spans="1:11" s="11" customFormat="1" ht="22.5" x14ac:dyDescent="0.25">
      <c r="A11" s="25">
        <v>4</v>
      </c>
      <c r="B11" s="23" t="s">
        <v>14</v>
      </c>
      <c r="C11" s="28">
        <v>2</v>
      </c>
      <c r="D11" s="28">
        <v>164379.24</v>
      </c>
      <c r="E11" s="35">
        <v>0</v>
      </c>
      <c r="F11" s="28">
        <v>0</v>
      </c>
      <c r="G11" s="28">
        <v>0</v>
      </c>
      <c r="H11" s="53"/>
      <c r="I11" s="37"/>
      <c r="J11" s="37"/>
      <c r="K11" s="37"/>
    </row>
    <row r="12" spans="1:11" s="11" customFormat="1" ht="22.5" x14ac:dyDescent="0.25">
      <c r="A12" s="25">
        <v>5</v>
      </c>
      <c r="B12" s="23" t="s">
        <v>15</v>
      </c>
      <c r="C12" s="28">
        <v>11</v>
      </c>
      <c r="D12" s="28">
        <v>733464.48</v>
      </c>
      <c r="E12" s="35">
        <v>3</v>
      </c>
      <c r="F12" s="29">
        <v>2</v>
      </c>
      <c r="G12" s="29">
        <v>466230.49</v>
      </c>
      <c r="H12" s="53"/>
      <c r="I12" s="37"/>
      <c r="J12" s="37"/>
      <c r="K12" s="37"/>
    </row>
    <row r="13" spans="1:11" s="11" customFormat="1" ht="22.5" x14ac:dyDescent="0.25">
      <c r="A13" s="25">
        <v>6</v>
      </c>
      <c r="B13" s="23" t="s">
        <v>16</v>
      </c>
      <c r="C13" s="28">
        <v>41</v>
      </c>
      <c r="D13" s="28">
        <v>336800.21</v>
      </c>
      <c r="E13" s="35">
        <v>5</v>
      </c>
      <c r="F13" s="28">
        <v>3</v>
      </c>
      <c r="G13" s="28">
        <v>1002</v>
      </c>
      <c r="H13" s="53"/>
      <c r="I13" s="37"/>
      <c r="J13" s="37"/>
      <c r="K13" s="37"/>
    </row>
    <row r="14" spans="1:11" s="11" customFormat="1" ht="22.5" x14ac:dyDescent="0.25">
      <c r="A14" s="25">
        <v>7</v>
      </c>
      <c r="B14" s="23" t="s">
        <v>17</v>
      </c>
      <c r="C14" s="28">
        <v>92</v>
      </c>
      <c r="D14" s="28">
        <v>591239.97</v>
      </c>
      <c r="E14" s="35">
        <v>185</v>
      </c>
      <c r="F14" s="28">
        <v>176</v>
      </c>
      <c r="G14" s="28">
        <v>56321.94</v>
      </c>
      <c r="H14" s="53"/>
      <c r="I14" s="37"/>
      <c r="J14" s="37"/>
      <c r="K14" s="37"/>
    </row>
    <row r="15" spans="1:11" s="11" customFormat="1" ht="38.25" customHeight="1" x14ac:dyDescent="0.25">
      <c r="A15" s="25">
        <v>8</v>
      </c>
      <c r="B15" s="23" t="s">
        <v>18</v>
      </c>
      <c r="C15" s="28">
        <v>36850</v>
      </c>
      <c r="D15" s="28">
        <v>3770328.03</v>
      </c>
      <c r="E15" s="35">
        <v>438</v>
      </c>
      <c r="F15" s="28">
        <v>383</v>
      </c>
      <c r="G15" s="28">
        <v>1210627.8700000001</v>
      </c>
      <c r="H15" s="53"/>
      <c r="I15" s="37"/>
      <c r="J15" s="37"/>
      <c r="K15" s="37"/>
    </row>
    <row r="16" spans="1:11" s="11" customFormat="1" ht="22.5" x14ac:dyDescent="0.25">
      <c r="A16" s="25">
        <v>9</v>
      </c>
      <c r="B16" s="23" t="s">
        <v>19</v>
      </c>
      <c r="C16" s="28">
        <v>25987</v>
      </c>
      <c r="D16" s="28">
        <v>9894615.2100000009</v>
      </c>
      <c r="E16" s="35">
        <v>1945</v>
      </c>
      <c r="F16" s="28">
        <v>1740</v>
      </c>
      <c r="G16" s="28">
        <v>1913309.92</v>
      </c>
      <c r="H16" s="53"/>
      <c r="I16" s="37"/>
      <c r="J16" s="37"/>
      <c r="K16" s="37"/>
    </row>
    <row r="17" spans="1:11" s="11" customFormat="1" ht="33.75" x14ac:dyDescent="0.25">
      <c r="A17" s="25">
        <v>10</v>
      </c>
      <c r="B17" s="23" t="s">
        <v>20</v>
      </c>
      <c r="C17" s="28">
        <v>264298</v>
      </c>
      <c r="D17" s="28">
        <v>39599600.590000004</v>
      </c>
      <c r="E17" s="35">
        <v>15281</v>
      </c>
      <c r="F17" s="28">
        <v>13631</v>
      </c>
      <c r="G17" s="28">
        <v>16430931.82</v>
      </c>
      <c r="H17" s="53"/>
      <c r="I17" s="37"/>
      <c r="J17" s="37"/>
      <c r="K17" s="37"/>
    </row>
    <row r="18" spans="1:11" s="11" customFormat="1" ht="33.75" x14ac:dyDescent="0.25">
      <c r="A18" s="25">
        <v>11</v>
      </c>
      <c r="B18" s="23" t="s">
        <v>51</v>
      </c>
      <c r="C18" s="28">
        <v>34</v>
      </c>
      <c r="D18" s="28">
        <v>821284.99</v>
      </c>
      <c r="E18" s="35">
        <v>93</v>
      </c>
      <c r="F18" s="28">
        <v>93</v>
      </c>
      <c r="G18" s="28">
        <v>8808</v>
      </c>
      <c r="H18" s="53"/>
      <c r="I18" s="37"/>
      <c r="J18" s="37"/>
      <c r="K18" s="37"/>
    </row>
    <row r="19" spans="1:11" s="11" customFormat="1" ht="33.75" x14ac:dyDescent="0.25">
      <c r="A19" s="25">
        <v>12</v>
      </c>
      <c r="B19" s="23" t="s">
        <v>21</v>
      </c>
      <c r="C19" s="28">
        <v>3023</v>
      </c>
      <c r="D19" s="28">
        <v>359034.8</v>
      </c>
      <c r="E19" s="35">
        <v>30</v>
      </c>
      <c r="F19" s="28">
        <v>26</v>
      </c>
      <c r="G19" s="28">
        <v>18471.05</v>
      </c>
      <c r="H19" s="53"/>
      <c r="I19" s="37"/>
      <c r="J19" s="37"/>
      <c r="K19" s="37"/>
    </row>
    <row r="20" spans="1:11" s="11" customFormat="1" ht="22.5" x14ac:dyDescent="0.25">
      <c r="A20" s="25">
        <v>13</v>
      </c>
      <c r="B20" s="23" t="s">
        <v>22</v>
      </c>
      <c r="C20" s="28">
        <v>2997</v>
      </c>
      <c r="D20" s="28">
        <v>3064942.26</v>
      </c>
      <c r="E20" s="35">
        <v>308</v>
      </c>
      <c r="F20" s="28">
        <v>158</v>
      </c>
      <c r="G20" s="28">
        <v>875773.7</v>
      </c>
      <c r="H20" s="53"/>
      <c r="I20" s="37"/>
      <c r="J20" s="37"/>
      <c r="K20" s="37"/>
    </row>
    <row r="21" spans="1:11" s="11" customFormat="1" ht="22.5" x14ac:dyDescent="0.25">
      <c r="A21" s="25">
        <v>14</v>
      </c>
      <c r="B21" s="23" t="s">
        <v>23</v>
      </c>
      <c r="C21" s="28">
        <v>8935</v>
      </c>
      <c r="D21" s="28">
        <v>2954340.25</v>
      </c>
      <c r="E21" s="35">
        <v>60</v>
      </c>
      <c r="F21" s="28">
        <v>50</v>
      </c>
      <c r="G21" s="28">
        <v>79007.91</v>
      </c>
      <c r="H21" s="53"/>
      <c r="I21" s="37"/>
      <c r="J21" s="37"/>
      <c r="K21" s="37"/>
    </row>
    <row r="22" spans="1:11" s="11" customFormat="1" ht="22.5" x14ac:dyDescent="0.25">
      <c r="A22" s="25">
        <v>15</v>
      </c>
      <c r="B22" s="23" t="s">
        <v>49</v>
      </c>
      <c r="C22" s="28">
        <v>259</v>
      </c>
      <c r="D22" s="28">
        <v>59155.56</v>
      </c>
      <c r="E22" s="35">
        <v>27</v>
      </c>
      <c r="F22" s="28">
        <v>26</v>
      </c>
      <c r="G22" s="28">
        <v>19084.72</v>
      </c>
      <c r="H22" s="53"/>
      <c r="I22" s="37"/>
      <c r="J22" s="37"/>
      <c r="K22" s="37"/>
    </row>
    <row r="23" spans="1:11" s="11" customFormat="1" ht="22.5" x14ac:dyDescent="0.25">
      <c r="A23" s="25">
        <v>16</v>
      </c>
      <c r="B23" s="23" t="s">
        <v>24</v>
      </c>
      <c r="C23" s="28">
        <v>4708</v>
      </c>
      <c r="D23" s="28">
        <v>351753.64</v>
      </c>
      <c r="E23" s="35">
        <v>394</v>
      </c>
      <c r="F23" s="28">
        <v>391</v>
      </c>
      <c r="G23" s="28">
        <v>53284.26</v>
      </c>
      <c r="H23" s="53"/>
      <c r="I23" s="37"/>
      <c r="J23" s="37"/>
      <c r="K23" s="37"/>
    </row>
    <row r="24" spans="1:11" s="11" customFormat="1" ht="22.5" x14ac:dyDescent="0.25">
      <c r="A24" s="25">
        <v>17</v>
      </c>
      <c r="B24" s="23" t="s">
        <v>25</v>
      </c>
      <c r="C24" s="28">
        <v>1651</v>
      </c>
      <c r="D24" s="28">
        <v>5288.98</v>
      </c>
      <c r="E24" s="35">
        <v>2</v>
      </c>
      <c r="F24" s="28">
        <v>1</v>
      </c>
      <c r="G24" s="28">
        <v>0</v>
      </c>
      <c r="H24" s="53"/>
      <c r="I24" s="37"/>
      <c r="J24" s="37"/>
      <c r="K24" s="37"/>
    </row>
    <row r="25" spans="1:11" s="11" customFormat="1" ht="22.5" x14ac:dyDescent="0.25">
      <c r="A25" s="25">
        <v>18</v>
      </c>
      <c r="B25" s="23" t="s">
        <v>26</v>
      </c>
      <c r="C25" s="28">
        <v>75856</v>
      </c>
      <c r="D25" s="28">
        <v>1280648.83</v>
      </c>
      <c r="E25" s="35">
        <v>4948</v>
      </c>
      <c r="F25" s="28">
        <v>4569</v>
      </c>
      <c r="G25" s="28">
        <v>507736.6</v>
      </c>
      <c r="H25" s="53"/>
      <c r="I25" s="37"/>
      <c r="J25" s="37"/>
      <c r="K25" s="37"/>
    </row>
    <row r="26" spans="1:11" s="11" customFormat="1" ht="22.5" x14ac:dyDescent="0.25">
      <c r="A26" s="25">
        <v>19</v>
      </c>
      <c r="B26" s="23" t="s">
        <v>27</v>
      </c>
      <c r="C26" s="28">
        <v>20056</v>
      </c>
      <c r="D26" s="28">
        <v>92059.13</v>
      </c>
      <c r="E26" s="35">
        <v>5</v>
      </c>
      <c r="F26" s="28">
        <v>5</v>
      </c>
      <c r="G26" s="28">
        <v>100</v>
      </c>
      <c r="H26" s="53"/>
      <c r="I26" s="37"/>
      <c r="J26" s="37"/>
      <c r="K26" s="37"/>
    </row>
    <row r="27" spans="1:11" s="11" customFormat="1" ht="22.5" x14ac:dyDescent="0.25">
      <c r="A27" s="25">
        <v>20</v>
      </c>
      <c r="B27" s="23" t="s">
        <v>50</v>
      </c>
      <c r="C27" s="28">
        <v>73223</v>
      </c>
      <c r="D27" s="28">
        <v>19603433.579999998</v>
      </c>
      <c r="E27" s="35">
        <v>2671</v>
      </c>
      <c r="F27" s="28">
        <v>2519</v>
      </c>
      <c r="G27" s="28">
        <v>9617921.7400000002</v>
      </c>
      <c r="H27" s="53"/>
      <c r="I27" s="37"/>
      <c r="J27" s="37"/>
      <c r="K27" s="37"/>
    </row>
    <row r="28" spans="1:11" s="11" customFormat="1" ht="22.5" x14ac:dyDescent="0.25">
      <c r="A28" s="25">
        <v>21</v>
      </c>
      <c r="B28" s="23" t="s">
        <v>28</v>
      </c>
      <c r="C28" s="28">
        <v>130</v>
      </c>
      <c r="D28" s="28">
        <v>17329</v>
      </c>
      <c r="E28" s="35">
        <v>41</v>
      </c>
      <c r="F28" s="28">
        <v>34</v>
      </c>
      <c r="G28" s="28">
        <v>40625.54</v>
      </c>
      <c r="H28" s="53"/>
      <c r="I28" s="37"/>
      <c r="J28" s="37"/>
      <c r="K28" s="37"/>
    </row>
    <row r="29" spans="1:11" s="11" customFormat="1" ht="45" x14ac:dyDescent="0.25">
      <c r="A29" s="25">
        <v>22</v>
      </c>
      <c r="B29" s="23" t="s">
        <v>29</v>
      </c>
      <c r="C29" s="28">
        <v>47494</v>
      </c>
      <c r="D29" s="28">
        <v>1752245.92</v>
      </c>
      <c r="E29" s="35">
        <v>854</v>
      </c>
      <c r="F29" s="28">
        <v>714</v>
      </c>
      <c r="G29" s="28">
        <v>590358.89</v>
      </c>
      <c r="H29" s="53"/>
      <c r="I29" s="37"/>
      <c r="J29" s="37"/>
      <c r="K29" s="37"/>
    </row>
    <row r="30" spans="1:11" s="11" customFormat="1" ht="22.5" x14ac:dyDescent="0.25">
      <c r="A30" s="25">
        <v>23</v>
      </c>
      <c r="B30" s="23" t="s">
        <v>30</v>
      </c>
      <c r="C30" s="28">
        <v>30</v>
      </c>
      <c r="D30" s="28">
        <v>1000</v>
      </c>
      <c r="E30" s="35">
        <v>2</v>
      </c>
      <c r="F30" s="28">
        <v>2</v>
      </c>
      <c r="G30" s="28">
        <v>27891.57</v>
      </c>
      <c r="H30" s="53"/>
      <c r="I30" s="37"/>
      <c r="J30" s="37"/>
      <c r="K30" s="37"/>
    </row>
    <row r="31" spans="1:11" s="11" customFormat="1" ht="22.5" x14ac:dyDescent="0.25">
      <c r="A31" s="26"/>
      <c r="B31" s="24" t="s">
        <v>31</v>
      </c>
      <c r="C31" s="33">
        <f>SUM(C8:C26)</f>
        <v>519069</v>
      </c>
      <c r="D31" s="33">
        <f t="shared" ref="D31:G31" si="0">SUM(D8:D26)</f>
        <v>86909262.030000001</v>
      </c>
      <c r="E31" s="33">
        <f>SUM(E8:E26)</f>
        <v>62528</v>
      </c>
      <c r="F31" s="33">
        <f t="shared" si="0"/>
        <v>58905</v>
      </c>
      <c r="G31" s="33">
        <f t="shared" si="0"/>
        <v>35300901.839999996</v>
      </c>
      <c r="H31" s="53"/>
      <c r="I31" s="37"/>
      <c r="J31" s="37"/>
      <c r="K31" s="37"/>
    </row>
    <row r="32" spans="1:11" s="11" customFormat="1" ht="22.5" x14ac:dyDescent="0.25">
      <c r="A32" s="26"/>
      <c r="B32" s="24" t="s">
        <v>32</v>
      </c>
      <c r="C32" s="33">
        <f>SUM(C27:C30)</f>
        <v>120877</v>
      </c>
      <c r="D32" s="33">
        <f>SUM(D27:D30)</f>
        <v>21374008.5</v>
      </c>
      <c r="E32" s="33">
        <f t="shared" ref="E32:F32" si="1">SUM(E27:E30)</f>
        <v>3568</v>
      </c>
      <c r="F32" s="33">
        <f t="shared" si="1"/>
        <v>3269</v>
      </c>
      <c r="G32" s="33">
        <f>SUM(G27:G30)</f>
        <v>10276797.74</v>
      </c>
      <c r="H32" s="53"/>
      <c r="I32" s="37"/>
      <c r="J32" s="37"/>
      <c r="K32" s="37"/>
    </row>
    <row r="33" spans="1:11" s="11" customFormat="1" ht="20.25" customHeight="1" x14ac:dyDescent="0.25">
      <c r="A33" s="26"/>
      <c r="B33" s="27" t="s">
        <v>33</v>
      </c>
      <c r="C33" s="34">
        <f>C31+C32</f>
        <v>639946</v>
      </c>
      <c r="D33" s="34">
        <f t="shared" ref="D33:G33" si="2">D31+D32</f>
        <v>108283270.53</v>
      </c>
      <c r="E33" s="34">
        <f t="shared" si="2"/>
        <v>66096</v>
      </c>
      <c r="F33" s="34">
        <f t="shared" si="2"/>
        <v>62174</v>
      </c>
      <c r="G33" s="34">
        <f t="shared" si="2"/>
        <v>45577699.579999998</v>
      </c>
      <c r="H33" s="53"/>
      <c r="I33" s="37"/>
      <c r="J33" s="37"/>
      <c r="K33" s="37"/>
    </row>
    <row r="34" spans="1:11" ht="17.25" customHeight="1" x14ac:dyDescent="0.25">
      <c r="A34" s="44" t="s">
        <v>47</v>
      </c>
      <c r="D34" s="47"/>
      <c r="H34" s="45"/>
      <c r="I34" s="43"/>
      <c r="J34" s="43"/>
      <c r="K34" s="43"/>
    </row>
    <row r="35" spans="1:11" x14ac:dyDescent="0.25">
      <c r="H35" s="43"/>
      <c r="I35" s="43"/>
      <c r="J35" s="43"/>
      <c r="K35" s="43"/>
    </row>
    <row r="36" spans="1:11" ht="15" x14ac:dyDescent="0.25">
      <c r="A36" s="95" t="s">
        <v>9</v>
      </c>
      <c r="B36" s="95"/>
      <c r="C36" s="95"/>
      <c r="H36" s="43"/>
      <c r="I36" s="43"/>
      <c r="J36" s="43"/>
      <c r="K36" s="43"/>
    </row>
    <row r="37" spans="1:11" ht="14.25" x14ac:dyDescent="0.25">
      <c r="A37" s="94" t="s">
        <v>8</v>
      </c>
      <c r="B37" s="94"/>
      <c r="C37" s="94"/>
      <c r="H37" s="43"/>
      <c r="I37" s="43"/>
      <c r="J37" s="43"/>
      <c r="K37" s="43"/>
    </row>
    <row r="38" spans="1:11" x14ac:dyDescent="0.25">
      <c r="H38" s="43"/>
      <c r="I38" s="43"/>
      <c r="J38" s="43"/>
      <c r="K38" s="43"/>
    </row>
    <row r="60" spans="2:4" x14ac:dyDescent="0.25">
      <c r="B60" s="92"/>
      <c r="C60" s="92"/>
      <c r="D60" s="92"/>
    </row>
    <row r="61" spans="2:4" x14ac:dyDescent="0.25">
      <c r="B61" s="51"/>
      <c r="C61" s="51"/>
      <c r="D61" s="51"/>
    </row>
    <row r="62" spans="2:4" x14ac:dyDescent="0.25">
      <c r="B62" s="51"/>
      <c r="C62" s="51"/>
      <c r="D62" s="51"/>
    </row>
    <row r="66" spans="1:2" ht="15.75" customHeight="1" x14ac:dyDescent="0.25">
      <c r="A66" s="44" t="s">
        <v>47</v>
      </c>
    </row>
    <row r="69" spans="1:2" s="48" customFormat="1" ht="12.75" x14ac:dyDescent="0.25">
      <c r="A69" s="91" t="s">
        <v>35</v>
      </c>
      <c r="B69" s="91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zoomScale="110" zoomScaleNormal="110" zoomScaleSheetLayoutView="100" workbookViewId="0">
      <selection activeCell="H26" sqref="H26"/>
    </sheetView>
  </sheetViews>
  <sheetFormatPr defaultColWidth="9.140625" defaultRowHeight="11.25" x14ac:dyDescent="0.2"/>
  <cols>
    <col min="1" max="1" width="30.7109375" style="2" customWidth="1"/>
    <col min="2" max="3" width="9" style="2" bestFit="1" customWidth="1"/>
    <col min="4" max="4" width="10.85546875" style="2" bestFit="1" customWidth="1"/>
    <col min="5" max="5" width="11.7109375" style="2" bestFit="1" customWidth="1"/>
    <col min="6" max="7" width="8.85546875" style="2" bestFit="1" customWidth="1"/>
    <col min="8" max="8" width="10.85546875" style="2" bestFit="1" customWidth="1"/>
    <col min="9" max="9" width="11.7109375" style="2" bestFit="1" customWidth="1"/>
    <col min="10" max="10" width="8.85546875" style="2" bestFit="1" customWidth="1"/>
    <col min="11" max="11" width="9.85546875" style="2" bestFit="1" customWidth="1"/>
    <col min="12" max="12" width="10.85546875" style="2" bestFit="1" customWidth="1"/>
    <col min="13" max="13" width="11.7109375" style="2" bestFit="1" customWidth="1"/>
    <col min="14" max="14" width="6.14062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00" t="s">
        <v>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5"/>
    </row>
    <row r="3" spans="1:16" s="14" customFormat="1" ht="14.25" x14ac:dyDescent="0.2">
      <c r="A3" s="102" t="s">
        <v>66</v>
      </c>
      <c r="B3" s="102"/>
      <c r="C3" s="102"/>
      <c r="D3" s="102"/>
      <c r="E3" s="102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1"/>
      <c r="N4" s="101"/>
    </row>
    <row r="5" spans="1:16" s="9" customFormat="1" ht="12.75" x14ac:dyDescent="0.2">
      <c r="A5" s="103" t="s">
        <v>56</v>
      </c>
      <c r="B5" s="103" t="s">
        <v>57</v>
      </c>
      <c r="C5" s="103"/>
      <c r="D5" s="103"/>
      <c r="E5" s="103"/>
      <c r="F5" s="103" t="s">
        <v>58</v>
      </c>
      <c r="G5" s="103"/>
      <c r="H5" s="103"/>
      <c r="I5" s="103"/>
      <c r="J5" s="103" t="s">
        <v>59</v>
      </c>
      <c r="K5" s="103"/>
      <c r="L5" s="103"/>
      <c r="M5" s="103"/>
      <c r="N5" s="103"/>
    </row>
    <row r="6" spans="1:16" s="8" customFormat="1" ht="33.75" x14ac:dyDescent="0.2">
      <c r="A6" s="103"/>
      <c r="B6" s="59" t="s">
        <v>68</v>
      </c>
      <c r="C6" s="59" t="s">
        <v>69</v>
      </c>
      <c r="D6" s="59" t="s">
        <v>70</v>
      </c>
      <c r="E6" s="59" t="s">
        <v>71</v>
      </c>
      <c r="F6" s="60" t="s">
        <v>68</v>
      </c>
      <c r="G6" s="60" t="s">
        <v>69</v>
      </c>
      <c r="H6" s="60" t="s">
        <v>70</v>
      </c>
      <c r="I6" s="60" t="s">
        <v>71</v>
      </c>
      <c r="J6" s="61" t="str">
        <f>B6</f>
        <v>BFP/ GWP 
XII 2021</v>
      </c>
      <c r="K6" s="61" t="str">
        <f>C6</f>
        <v>BFP/ GWP
XII 2022</v>
      </c>
      <c r="L6" s="61" t="str">
        <f>D6</f>
        <v>Učešće/ 
Share XII 2021</v>
      </c>
      <c r="M6" s="61" t="str">
        <f>E6</f>
        <v>Učešće/
  Share XII 2022</v>
      </c>
      <c r="N6" s="62" t="s">
        <v>54</v>
      </c>
    </row>
    <row r="7" spans="1:16" ht="14.25" customHeight="1" x14ac:dyDescent="0.2">
      <c r="A7" s="63" t="s">
        <v>0</v>
      </c>
      <c r="B7" s="68">
        <v>33949651.979999997</v>
      </c>
      <c r="C7" s="68">
        <v>36008211.210000008</v>
      </c>
      <c r="D7" s="65">
        <f>B7/$B$16</f>
        <v>0.43083957422783103</v>
      </c>
      <c r="E7" s="65">
        <f>C7/$C$16</f>
        <v>0.41431960609181584</v>
      </c>
      <c r="F7" s="66"/>
      <c r="G7" s="67"/>
      <c r="H7" s="67"/>
      <c r="I7" s="67"/>
      <c r="J7" s="68">
        <f>B7</f>
        <v>33949651.979999997</v>
      </c>
      <c r="K7" s="64">
        <f>C7</f>
        <v>36008211.210000008</v>
      </c>
      <c r="L7" s="65">
        <f>J7/$J$16</f>
        <v>0.34357875114401204</v>
      </c>
      <c r="M7" s="65">
        <f>K7/$K$16</f>
        <v>0.33253715956080121</v>
      </c>
      <c r="N7" s="69">
        <f>K7/J7*100</f>
        <v>106.06356504394428</v>
      </c>
      <c r="P7" s="55"/>
    </row>
    <row r="8" spans="1:16" ht="14.25" customHeight="1" x14ac:dyDescent="0.2">
      <c r="A8" s="63" t="s">
        <v>44</v>
      </c>
      <c r="B8" s="68">
        <v>14406331.99</v>
      </c>
      <c r="C8" s="68">
        <v>17392666.27</v>
      </c>
      <c r="D8" s="65">
        <f>B8/$B$16</f>
        <v>0.1828241993294325</v>
      </c>
      <c r="E8" s="65">
        <f>C8/$C$16</f>
        <v>0.20012442706044686</v>
      </c>
      <c r="F8" s="66"/>
      <c r="G8" s="67"/>
      <c r="H8" s="67"/>
      <c r="I8" s="67"/>
      <c r="J8" s="68">
        <f t="shared" ref="J8:J11" si="0">B8</f>
        <v>14406331.99</v>
      </c>
      <c r="K8" s="64">
        <f>C8</f>
        <v>17392666.27</v>
      </c>
      <c r="L8" s="65">
        <f t="shared" ref="L8:L15" si="1">J8/$J$16</f>
        <v>0.1457955903820794</v>
      </c>
      <c r="M8" s="65">
        <f>K8/$K$16</f>
        <v>0.1606219149539018</v>
      </c>
      <c r="N8" s="69">
        <f t="shared" ref="N8:N14" si="2">K8/J8*100</f>
        <v>120.72931737289498</v>
      </c>
      <c r="P8" s="55"/>
    </row>
    <row r="9" spans="1:16" ht="14.25" customHeight="1" x14ac:dyDescent="0.2">
      <c r="A9" s="63" t="s">
        <v>53</v>
      </c>
      <c r="B9" s="68">
        <v>7033116.9800000004</v>
      </c>
      <c r="C9" s="68">
        <v>7186146.9500000002</v>
      </c>
      <c r="D9" s="65">
        <f>B9/$B$16</f>
        <v>8.9254085047552514E-2</v>
      </c>
      <c r="E9" s="65">
        <f>C9/$C$16</f>
        <v>8.2685628460628643E-2</v>
      </c>
      <c r="F9" s="66"/>
      <c r="G9" s="67"/>
      <c r="H9" s="67"/>
      <c r="I9" s="67"/>
      <c r="J9" s="68">
        <f t="shared" si="0"/>
        <v>7033116.9800000004</v>
      </c>
      <c r="K9" s="64">
        <f t="shared" ref="K9:K10" si="3">C9</f>
        <v>7186146.9500000002</v>
      </c>
      <c r="L9" s="65">
        <f t="shared" si="1"/>
        <v>7.1176857720417375E-2</v>
      </c>
      <c r="M9" s="65">
        <f t="shared" ref="M9:M16" si="4">K9/$K$16</f>
        <v>6.6364332318620461E-2</v>
      </c>
      <c r="N9" s="69">
        <f t="shared" si="2"/>
        <v>102.17584849555566</v>
      </c>
      <c r="P9" s="55"/>
    </row>
    <row r="10" spans="1:16" ht="14.25" customHeight="1" x14ac:dyDescent="0.2">
      <c r="A10" s="63" t="s">
        <v>1</v>
      </c>
      <c r="B10" s="68">
        <v>12099439.43</v>
      </c>
      <c r="C10" s="68">
        <v>14120669.679999998</v>
      </c>
      <c r="D10" s="65">
        <f>B10/$B$16</f>
        <v>0.15354847629918567</v>
      </c>
      <c r="E10" s="65">
        <f>C10/$C$16</f>
        <v>0.16247600486039931</v>
      </c>
      <c r="F10" s="66"/>
      <c r="G10" s="67"/>
      <c r="H10" s="67"/>
      <c r="I10" s="67"/>
      <c r="J10" s="68">
        <f t="shared" si="0"/>
        <v>12099439.43</v>
      </c>
      <c r="K10" s="64">
        <f t="shared" si="3"/>
        <v>14120669.679999998</v>
      </c>
      <c r="L10" s="65">
        <f t="shared" si="1"/>
        <v>0.12244927551395823</v>
      </c>
      <c r="M10" s="65">
        <f t="shared" si="4"/>
        <v>0.13040490567827698</v>
      </c>
      <c r="N10" s="69">
        <f t="shared" si="2"/>
        <v>116.70515614953574</v>
      </c>
      <c r="P10" s="55"/>
    </row>
    <row r="11" spans="1:16" ht="13.15" customHeight="1" x14ac:dyDescent="0.2">
      <c r="A11" s="63" t="s">
        <v>2</v>
      </c>
      <c r="B11" s="68">
        <v>11310284.08</v>
      </c>
      <c r="C11" s="68">
        <v>12201567.920000002</v>
      </c>
      <c r="D11" s="65">
        <f>B11/$B$16</f>
        <v>0.14353366509599833</v>
      </c>
      <c r="E11" s="65">
        <f>C11/$C$16</f>
        <v>0.14039433352670941</v>
      </c>
      <c r="F11" s="66"/>
      <c r="G11" s="67"/>
      <c r="H11" s="70"/>
      <c r="I11" s="70"/>
      <c r="J11" s="68">
        <f t="shared" si="0"/>
        <v>11310284.08</v>
      </c>
      <c r="K11" s="64">
        <f>C11</f>
        <v>12201567.920000002</v>
      </c>
      <c r="L11" s="65">
        <f t="shared" si="1"/>
        <v>0.11446283106465004</v>
      </c>
      <c r="M11" s="65">
        <f t="shared" si="4"/>
        <v>0.11268193009205005</v>
      </c>
      <c r="N11" s="69">
        <f t="shared" si="2"/>
        <v>107.88029578829112</v>
      </c>
      <c r="P11" s="55"/>
    </row>
    <row r="12" spans="1:16" ht="14.45" customHeight="1" x14ac:dyDescent="0.2">
      <c r="A12" s="71" t="s">
        <v>5</v>
      </c>
      <c r="B12" s="72"/>
      <c r="C12" s="72"/>
      <c r="D12" s="72"/>
      <c r="E12" s="72"/>
      <c r="F12" s="73">
        <v>4628911.7299999995</v>
      </c>
      <c r="G12" s="74">
        <v>4882123.07</v>
      </c>
      <c r="H12" s="75">
        <f>F12/$F$16</f>
        <v>0.23129495080609352</v>
      </c>
      <c r="I12" s="75">
        <f t="shared" ref="I12:I16" si="5">G12/$G$16</f>
        <v>0.22841401368395639</v>
      </c>
      <c r="J12" s="76">
        <f>F12</f>
        <v>4628911.7299999995</v>
      </c>
      <c r="K12" s="64">
        <f>G12</f>
        <v>4882123.07</v>
      </c>
      <c r="L12" s="65">
        <f>J12/$J$16</f>
        <v>4.6845714715608354E-2</v>
      </c>
      <c r="M12" s="65">
        <f t="shared" si="4"/>
        <v>4.5086586747002652E-2</v>
      </c>
      <c r="N12" s="69">
        <f t="shared" si="2"/>
        <v>105.47021318982898</v>
      </c>
      <c r="P12" s="55"/>
    </row>
    <row r="13" spans="1:16" ht="14.25" customHeight="1" x14ac:dyDescent="0.2">
      <c r="A13" s="71" t="s">
        <v>48</v>
      </c>
      <c r="B13" s="72"/>
      <c r="C13" s="72"/>
      <c r="D13" s="72"/>
      <c r="E13" s="72"/>
      <c r="F13" s="77">
        <v>6463551.5500000007</v>
      </c>
      <c r="G13" s="74">
        <v>7587919.0999999996</v>
      </c>
      <c r="H13" s="78">
        <f>F13/$F$16</f>
        <v>0.32296723830374269</v>
      </c>
      <c r="I13" s="78">
        <f t="shared" si="5"/>
        <v>0.35500683458603471</v>
      </c>
      <c r="J13" s="76">
        <f t="shared" ref="J13:J15" si="6">F13</f>
        <v>6463551.5500000007</v>
      </c>
      <c r="K13" s="64">
        <f t="shared" ref="K13:K15" si="7">G13</f>
        <v>7587919.0999999996</v>
      </c>
      <c r="L13" s="65">
        <f t="shared" si="1"/>
        <v>6.5412716772831669E-2</v>
      </c>
      <c r="M13" s="65">
        <f t="shared" si="4"/>
        <v>7.0074712952983439E-2</v>
      </c>
      <c r="N13" s="69">
        <f t="shared" si="2"/>
        <v>117.39550680925564</v>
      </c>
      <c r="P13" s="55"/>
    </row>
    <row r="14" spans="1:16" ht="14.25" customHeight="1" x14ac:dyDescent="0.2">
      <c r="A14" s="71" t="s">
        <v>3</v>
      </c>
      <c r="B14" s="72"/>
      <c r="C14" s="72"/>
      <c r="D14" s="72"/>
      <c r="E14" s="72"/>
      <c r="F14" s="77">
        <v>1843809</v>
      </c>
      <c r="G14" s="76">
        <v>1805587.97</v>
      </c>
      <c r="H14" s="78">
        <f>F14/$F$16</f>
        <v>9.213044811092834E-2</v>
      </c>
      <c r="I14" s="78">
        <f t="shared" si="5"/>
        <v>8.447587030762152E-2</v>
      </c>
      <c r="J14" s="76">
        <f t="shared" si="6"/>
        <v>1843809</v>
      </c>
      <c r="K14" s="64">
        <f t="shared" si="7"/>
        <v>1805587.97</v>
      </c>
      <c r="L14" s="65">
        <f t="shared" si="1"/>
        <v>1.8659796393238014E-2</v>
      </c>
      <c r="M14" s="65">
        <f t="shared" si="4"/>
        <v>1.6674671545866913E-2</v>
      </c>
      <c r="N14" s="79">
        <f t="shared" si="2"/>
        <v>97.9270613170887</v>
      </c>
      <c r="P14" s="55"/>
    </row>
    <row r="15" spans="1:16" ht="14.25" customHeight="1" x14ac:dyDescent="0.2">
      <c r="A15" s="71" t="s">
        <v>4</v>
      </c>
      <c r="B15" s="72"/>
      <c r="C15" s="72"/>
      <c r="D15" s="72"/>
      <c r="E15" s="72"/>
      <c r="F15" s="77">
        <v>7076753.1399999997</v>
      </c>
      <c r="G15" s="76">
        <v>7098378.3599999994</v>
      </c>
      <c r="H15" s="78">
        <f>F15/$F$16</f>
        <v>0.35360736277923538</v>
      </c>
      <c r="I15" s="78">
        <f>G15/$G$16</f>
        <v>0.33210328142238738</v>
      </c>
      <c r="J15" s="76">
        <f t="shared" si="6"/>
        <v>7076753.1399999997</v>
      </c>
      <c r="K15" s="64">
        <f t="shared" si="7"/>
        <v>7098378.3599999994</v>
      </c>
      <c r="L15" s="65">
        <f t="shared" si="1"/>
        <v>7.1618466293204869E-2</v>
      </c>
      <c r="M15" s="65">
        <f t="shared" si="4"/>
        <v>6.5553786150496687E-2</v>
      </c>
      <c r="N15" s="69">
        <f>K15/J15*100</f>
        <v>100.30558109873533</v>
      </c>
      <c r="P15" s="55"/>
    </row>
    <row r="16" spans="1:16" s="12" customFormat="1" ht="18.2" customHeight="1" x14ac:dyDescent="0.2">
      <c r="A16" s="80" t="s">
        <v>60</v>
      </c>
      <c r="B16" s="81">
        <f>SUM(B7:B15)</f>
        <v>78798824.459999993</v>
      </c>
      <c r="C16" s="81">
        <f>SUM(C7:C15)</f>
        <v>86909262.030000001</v>
      </c>
      <c r="D16" s="82">
        <f>B16/B16</f>
        <v>1</v>
      </c>
      <c r="E16" s="82">
        <f>C16/C16</f>
        <v>1</v>
      </c>
      <c r="F16" s="83">
        <f>SUM(F7:F15)</f>
        <v>20013025.420000002</v>
      </c>
      <c r="G16" s="83">
        <f>SUM(G7:G15)</f>
        <v>21374008.5</v>
      </c>
      <c r="H16" s="84">
        <f>SUM(H7:H15)</f>
        <v>1</v>
      </c>
      <c r="I16" s="84">
        <f t="shared" si="5"/>
        <v>1</v>
      </c>
      <c r="J16" s="83">
        <f>SUM(J7:J15)</f>
        <v>98811849.879999995</v>
      </c>
      <c r="K16" s="83">
        <f>SUM(K7:K15)</f>
        <v>108283270.52999999</v>
      </c>
      <c r="L16" s="85">
        <f>J16/J16</f>
        <v>1</v>
      </c>
      <c r="M16" s="85">
        <f t="shared" si="4"/>
        <v>1</v>
      </c>
      <c r="N16" s="86">
        <f>K16/J16*100</f>
        <v>109.58530850449857</v>
      </c>
      <c r="O16" s="55"/>
    </row>
    <row r="17" spans="1:14" ht="21" customHeight="1" x14ac:dyDescent="0.2">
      <c r="A17" s="2" t="s">
        <v>46</v>
      </c>
      <c r="B17" s="49"/>
      <c r="C17" s="50"/>
      <c r="D17" s="56"/>
      <c r="H17" s="54"/>
      <c r="N17" s="55"/>
    </row>
    <row r="18" spans="1:14" ht="12" x14ac:dyDescent="0.2">
      <c r="A18" s="8"/>
      <c r="B18" s="50"/>
      <c r="C18" s="50"/>
    </row>
    <row r="19" spans="1:14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x14ac:dyDescent="0.2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x14ac:dyDescent="0.2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landscape" horizontalDpi="4294967294" verticalDpi="4294967294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2022-09-20T07:02:49Z</cp:lastPrinted>
  <dcterms:created xsi:type="dcterms:W3CDTF">2018-02-21T07:14:25Z</dcterms:created>
  <dcterms:modified xsi:type="dcterms:W3CDTF">2023-01-18T07:53:09Z</dcterms:modified>
</cp:coreProperties>
</file>