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a\Desktop\10\"/>
    </mc:Choice>
  </mc:AlternateContent>
  <bookViews>
    <workbookView xWindow="-120" yWindow="-120" windowWidth="29040" windowHeight="15840" tabRatio="794"/>
  </bookViews>
  <sheets>
    <sheet name="Naslov" sheetId="5" r:id="rId1"/>
    <sheet name="Sadržaj" sheetId="4" r:id="rId2"/>
    <sheet name="Tabela 1" sheetId="1" r:id="rId3"/>
    <sheet name="Tabela 2" sheetId="7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2'!$A$1:$N$17</definedName>
    <definedName name="Tablela_1__Podaci_o_osiguranju_za_period_od_1.januara_do_31._marta_2018.">Sadržaj!$A$5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7" l="1"/>
  <c r="I16" i="7" s="1"/>
  <c r="F16" i="7"/>
  <c r="H15" i="7" s="1"/>
  <c r="C16" i="7"/>
  <c r="E16" i="7" s="1"/>
  <c r="B16" i="7"/>
  <c r="D16" i="7" s="1"/>
  <c r="K15" i="7"/>
  <c r="J15" i="7"/>
  <c r="I15" i="7"/>
  <c r="K14" i="7"/>
  <c r="J14" i="7"/>
  <c r="I14" i="7"/>
  <c r="K13" i="7"/>
  <c r="J13" i="7"/>
  <c r="I13" i="7"/>
  <c r="K12" i="7"/>
  <c r="J12" i="7"/>
  <c r="I12" i="7"/>
  <c r="K11" i="7"/>
  <c r="J11" i="7"/>
  <c r="E11" i="7"/>
  <c r="D11" i="7"/>
  <c r="K10" i="7"/>
  <c r="J10" i="7"/>
  <c r="E10" i="7"/>
  <c r="D10" i="7"/>
  <c r="K9" i="7"/>
  <c r="J9" i="7"/>
  <c r="E9" i="7"/>
  <c r="D9" i="7"/>
  <c r="K8" i="7"/>
  <c r="J8" i="7"/>
  <c r="E8" i="7"/>
  <c r="D8" i="7"/>
  <c r="K7" i="7"/>
  <c r="J7" i="7"/>
  <c r="E7" i="7"/>
  <c r="D7" i="7"/>
  <c r="J16" i="7" l="1"/>
  <c r="L16" i="7" s="1"/>
  <c r="N7" i="7"/>
  <c r="N8" i="7"/>
  <c r="N9" i="7"/>
  <c r="N10" i="7"/>
  <c r="N11" i="7"/>
  <c r="N12" i="7"/>
  <c r="N13" i="7"/>
  <c r="N14" i="7"/>
  <c r="N15" i="7"/>
  <c r="H12" i="7"/>
  <c r="H13" i="7"/>
  <c r="H14" i="7"/>
  <c r="L8" i="7"/>
  <c r="L9" i="7"/>
  <c r="L10" i="7"/>
  <c r="L11" i="7"/>
  <c r="L12" i="7"/>
  <c r="L13" i="7"/>
  <c r="L14" i="7"/>
  <c r="L15" i="7"/>
  <c r="K16" i="7"/>
  <c r="L7" i="7"/>
  <c r="H16" i="7" l="1"/>
  <c r="N16" i="7"/>
  <c r="M16" i="7"/>
  <c r="M15" i="7"/>
  <c r="M14" i="7"/>
  <c r="M13" i="7"/>
  <c r="M12" i="7"/>
  <c r="M11" i="7"/>
  <c r="M10" i="7"/>
  <c r="M9" i="7"/>
  <c r="M8" i="7"/>
  <c r="M7" i="7"/>
  <c r="C31" i="1" l="1"/>
  <c r="F31" i="1" l="1"/>
  <c r="F32" i="1"/>
  <c r="F33" i="1" l="1"/>
  <c r="E31" i="1" l="1"/>
  <c r="D32" i="1" l="1"/>
  <c r="G32" i="1"/>
  <c r="E32" i="1"/>
  <c r="C32" i="1"/>
  <c r="C33" i="1" s="1"/>
  <c r="D31" i="1"/>
  <c r="G31" i="1"/>
  <c r="E33" i="1" l="1"/>
  <c r="G33" i="1"/>
  <c r="D33" i="1"/>
</calcChain>
</file>

<file path=xl/sharedStrings.xml><?xml version="1.0" encoding="utf-8"?>
<sst xmlns="http://schemas.openxmlformats.org/spreadsheetml/2006/main" count="88" uniqueCount="77">
  <si>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</si>
  <si>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</si>
  <si>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</si>
  <si>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</si>
  <si>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</si>
  <si>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</si>
  <si>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</si>
  <si>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</si>
  <si>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</si>
  <si>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</si>
  <si>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</si>
  <si>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</si>
  <si>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</si>
  <si>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</si>
  <si>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</si>
  <si>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</si>
  <si>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</si>
  <si>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</si>
  <si>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</si>
  <si>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</si>
  <si>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</si>
  <si>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</si>
  <si>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</si>
  <si>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</si>
  <si>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</si>
  <si>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</si>
  <si>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</si>
  <si>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</si>
  <si>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</si>
  <si>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</si>
  <si>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</si>
  <si>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</si>
  <si>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</si>
  <si>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</si>
  <si>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</si>
  <si>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</si>
  <si>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</si>
  <si>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</si>
  <si>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</si>
  <si>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</si>
  <si>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</si>
  <si>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</si>
  <si>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</si>
  <si>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</si>
  <si>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</si>
  <si>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</si>
  <si>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</si>
  <si>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</si>
  <si>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</si>
  <si>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</si>
  <si>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</si>
  <si>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</si>
  <si>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</si>
  <si>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</si>
  <si>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</si>
  <si>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</si>
  <si>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</si>
  <si>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</si>
  <si>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</si>
  <si>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</si>
  <si>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</si>
  <si>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za period od 1. januara do 31. oktobra 2020. godine</t>
  </si>
  <si>
    <t>for the period 1 January - 31 October 2020</t>
  </si>
  <si>
    <t>Novembar, 2020. godine                                                                                     verzija 01</t>
  </si>
  <si>
    <t>November 2020                                                                                           version 01</t>
  </si>
  <si>
    <t>Tablela 1: Podaci o osiguranju za period od 1. januara do 31. oktobra 2020. godine</t>
  </si>
  <si>
    <t>Table 1: Insurance data for the period 1 January - 31 October 2020</t>
  </si>
  <si>
    <t>Tablela 2: Bruto fakturisana premija za period od 1. januara do 31. oktobra 2020. godine</t>
  </si>
  <si>
    <t>Table 2: Gross Written Premium for the period 1 January - 31 October 2020</t>
  </si>
  <si>
    <r>
      <t xml:space="preserve">BFP/ </t>
    </r>
    <r>
      <rPr>
        <sz val="9"/>
        <color theme="0"/>
        <rFont val="Arial"/>
        <family val="2"/>
        <charset val="238"/>
      </rPr>
      <t>GWP 
X 2019</t>
    </r>
  </si>
  <si>
    <r>
      <t xml:space="preserve">BFP/ </t>
    </r>
    <r>
      <rPr>
        <sz val="9"/>
        <color theme="0"/>
        <rFont val="Arial"/>
        <family val="2"/>
        <charset val="238"/>
      </rPr>
      <t>GWP
X 2020</t>
    </r>
  </si>
  <si>
    <r>
      <t xml:space="preserve">Učešće/ 
</t>
    </r>
    <r>
      <rPr>
        <sz val="9"/>
        <color theme="0"/>
        <rFont val="Arial"/>
        <family val="2"/>
        <charset val="238"/>
      </rPr>
      <t>Share X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</si>
  <si>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X 2020</t>
    </r>
  </si>
  <si>
    <r>
      <t xml:space="preserve">BFP/ </t>
    </r>
    <r>
      <rPr>
        <sz val="9"/>
        <color theme="0"/>
        <rFont val="Arial"/>
        <family val="2"/>
        <charset val="238"/>
      </rPr>
      <t>GWP 
X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</si>
  <si>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X 2020</t>
    </r>
  </si>
  <si>
    <r>
      <t xml:space="preserve">BFP/ </t>
    </r>
    <r>
      <rPr>
        <sz val="9"/>
        <color theme="0"/>
        <rFont val="Arial"/>
        <family val="2"/>
        <charset val="238"/>
      </rPr>
      <t>GWP
X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</si>
  <si>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X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</si>
</sst>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9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7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1" fontId="56" fillId="3" borderId="11" xfId="6" applyNumberFormat="1" applyFont="1" applyFill="1" applyBorder="1" applyAlignment="1">
      <alignment horizontal="center" vertic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48" fillId="2" borderId="13" xfId="0" applyNumberFormat="1" applyFont="1" applyFill="1" applyBorder="1" applyAlignment="1">
      <alignment horizontal="right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1" fontId="56" fillId="3" borderId="12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6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1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7" fontId="35" fillId="37" borderId="11" xfId="6" applyNumberFormat="1" applyFont="1" applyFill="1" applyBorder="1" applyAlignment="1">
      <alignment horizontal="right" vertical="center" wrapText="1"/>
    </xf>
    <xf numFmtId="167" fontId="33" fillId="37" borderId="11" xfId="6" applyNumberFormat="1" applyFont="1" applyFill="1" applyBorder="1" applyAlignment="1">
      <alignment horizontal="right" vertical="center" wrapText="1"/>
    </xf>
    <xf numFmtId="167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3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7" applyNumberFormat="1" applyFont="1" applyFill="1" applyAlignment="1">
      <alignment vertical="center" wrapText="1"/>
    </xf>
    <xf numFmtId="3" fontId="57" fillId="36" borderId="18" xfId="3" applyNumberFormat="1" applyFont="1" applyFill="1" applyBorder="1" applyAlignment="1">
      <alignment horizontal="center" vertical="center" wrapText="1"/>
    </xf>
    <xf numFmtId="3" fontId="56" fillId="36" borderId="18" xfId="6" applyNumberFormat="1" applyFont="1" applyFill="1" applyBorder="1" applyAlignment="1">
      <alignment horizontal="center" vertical="center"/>
    </xf>
    <xf numFmtId="3" fontId="57" fillId="35" borderId="18" xfId="5" applyNumberFormat="1" applyFont="1" applyFill="1" applyBorder="1" applyAlignment="1">
      <alignment horizontal="center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71" fontId="32" fillId="0" borderId="0" xfId="97" applyNumberFormat="1" applyFont="1"/>
    <xf numFmtId="3" fontId="31" fillId="39" borderId="0" xfId="0" applyNumberFormat="1" applyFont="1" applyFill="1"/>
    <xf numFmtId="3" fontId="59" fillId="39" borderId="0" xfId="0" applyNumberFormat="1" applyFont="1" applyFill="1" applyAlignment="1">
      <alignment horizontal="center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72" fontId="32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172" fontId="57" fillId="3" borderId="11" xfId="6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3" fontId="48" fillId="35" borderId="19" xfId="0" applyNumberFormat="1" applyFont="1" applyFill="1" applyBorder="1" applyAlignment="1">
      <alignment horizontal="center"/>
    </xf>
    <xf numFmtId="3" fontId="48" fillId="35" borderId="20" xfId="0" applyNumberFormat="1" applyFont="1" applyFill="1" applyBorder="1" applyAlignment="1">
      <alignment horizontal="center"/>
    </xf>
    <xf numFmtId="3" fontId="46" fillId="38" borderId="16" xfId="0" applyNumberFormat="1" applyFont="1" applyFill="1" applyBorder="1" applyAlignment="1">
      <alignment horizontal="right" vertical="center"/>
    </xf>
    <xf numFmtId="3" fontId="48" fillId="2" borderId="11" xfId="0" applyNumberFormat="1" applyFont="1" applyFill="1" applyBorder="1" applyAlignment="1">
      <alignment horizontal="left"/>
    </xf>
    <xf numFmtId="167" fontId="37" fillId="40" borderId="11" xfId="6" applyNumberFormat="1" applyFont="1" applyFill="1" applyBorder="1" applyAlignment="1">
      <alignment horizontal="right" vertical="center" wrapText="1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6" fillId="37" borderId="11" xfId="3" applyNumberFormat="1" applyFont="1" applyFill="1" applyBorder="1" applyAlignment="1">
      <alignment horizontal="center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</cellXfs>
  <cellStyles count="98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 3" xfId="96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 8" xfId="95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" xfId="97" builtinId="5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008044726116632E-2"/>
                  <c:y val="-1.771336553945249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2E-4D30-9A1A-BEF111B8833D}"/>
                </c:ext>
                <c:ext xmlns:c15="http://schemas.microsoft.com/office/drawing/2012/chart" uri="{CE6537A1-D6FC-4f65-9D91-7224C49458BB}">
                  <c15:layout>
                    <c:manualLayout>
                      <c:w val="0.23714913684569913"/>
                      <c:h val="0.15144940215806357"/>
                    </c:manualLayout>
                  </c15:layout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2E-4D30-9A1A-BEF111B8833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EC-466F-BE39-B5E5AA7EA33A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[1]MO_I!$G$46:$G$52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[1]MO_I!$I$46:$I$52</c:f>
              <c:numCache>
                <c:formatCode>General</c:formatCode>
                <c:ptCount val="7"/>
                <c:pt idx="0">
                  <c:v>0.38487712779375099</c:v>
                </c:pt>
                <c:pt idx="1">
                  <c:v>0.18318120780762254</c:v>
                </c:pt>
                <c:pt idx="2">
                  <c:v>0.10927540468922169</c:v>
                </c:pt>
                <c:pt idx="3">
                  <c:v>0.1035501001456839</c:v>
                </c:pt>
                <c:pt idx="4">
                  <c:v>6.317844688734052E-2</c:v>
                </c:pt>
                <c:pt idx="5">
                  <c:v>4.0884693070911027E-2</c:v>
                </c:pt>
                <c:pt idx="6">
                  <c:v>0.1150530196010273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36</xdr:row>
      <xdr:rowOff>171450</xdr:rowOff>
    </xdr:from>
    <xdr:to>
      <xdr:col>4</xdr:col>
      <xdr:colOff>742949</xdr:colOff>
      <xdr:row>64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tobar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0.38487712779375099</v>
          </cell>
        </row>
        <row r="47">
          <cell r="G47">
            <v>20</v>
          </cell>
          <cell r="I47">
            <v>0.18318120780762254</v>
          </cell>
        </row>
        <row r="48">
          <cell r="G48">
            <v>9</v>
          </cell>
          <cell r="I48">
            <v>0.10927540468922169</v>
          </cell>
        </row>
        <row r="49">
          <cell r="G49">
            <v>1</v>
          </cell>
          <cell r="I49">
            <v>0.1035501001456839</v>
          </cell>
        </row>
        <row r="50">
          <cell r="G50">
            <v>3</v>
          </cell>
          <cell r="I50">
            <v>6.317844688734052E-2</v>
          </cell>
        </row>
        <row r="51">
          <cell r="G51">
            <v>8</v>
          </cell>
          <cell r="I51">
            <v>4.0884693070911027E-2</v>
          </cell>
        </row>
        <row r="52">
          <cell r="G52" t="str">
            <v>Ostalo (manje od 3%)/
Others (less than 3%)</v>
          </cell>
          <cell r="I52">
            <v>0.1150530196010273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abSelected="1" workbookViewId="0">
      <selection activeCell="C16" sqref="C16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42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43</v>
      </c>
    </row>
    <row r="17" spans="1:1" x14ac:dyDescent="0.25">
      <c r="A17" s="20" t="s">
        <v>62</v>
      </c>
    </row>
    <row r="22" spans="1:1" x14ac:dyDescent="0.25">
      <c r="A22" s="56" t="s">
        <v>63</v>
      </c>
    </row>
    <row r="23" spans="1:1" x14ac:dyDescent="0.25">
      <c r="A23" s="57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37" sqref="A37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0" t="s">
        <v>53</v>
      </c>
    </row>
    <row r="5" spans="1:1" s="4" customFormat="1" x14ac:dyDescent="0.2">
      <c r="A5" s="1" t="s">
        <v>65</v>
      </c>
    </row>
    <row r="6" spans="1:1" s="5" customFormat="1" x14ac:dyDescent="0.2">
      <c r="A6" s="53" t="s">
        <v>66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55" t="s">
        <v>67</v>
      </c>
    </row>
    <row r="10" spans="1:1" s="5" customFormat="1" x14ac:dyDescent="0.2">
      <c r="A10" s="54" t="s">
        <v>68</v>
      </c>
    </row>
    <row r="59" spans="1:1" x14ac:dyDescent="0.2">
      <c r="A59" s="7"/>
    </row>
  </sheetData>
  <hyperlinks>
    <hyperlink ref="A6" location="'Tabela 1'!A1" display="Table 1: Insurance data for the period 1 January - 30 September 2018"/>
    <hyperlink ref="A5" location="'Tabela 1'!A1" display="Tablela 1: Podaci o osiguranju za period od 1.januara do 30. septembra 2018."/>
    <hyperlink ref="A8" location="'Tabela 1'!A1" display="Chart 1: Share of classes of insurance in total GWP"/>
    <hyperlink ref="A9" location="'Tabela 2'!A1" display="Tablela 2: Bruto fakturisana premija za period od 1. januara do 30. septembra 2018."/>
    <hyperlink ref="A10" location="'Tabela 2'!A1" display="Table 2: Gross Written Premium for the period 1 January - 30 September 2018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zoomScaleNormal="100" workbookViewId="0">
      <selection activeCell="I19" sqref="I19"/>
    </sheetView>
  </sheetViews>
  <sheetFormatPr defaultColWidth="9.140625" defaultRowHeight="11.25" x14ac:dyDescent="0.25"/>
  <cols>
    <col min="1" max="1" width="5" style="70" customWidth="1"/>
    <col min="2" max="2" width="37.42578125" style="70" customWidth="1"/>
    <col min="3" max="3" width="13.42578125" style="70" bestFit="1" customWidth="1"/>
    <col min="4" max="4" width="22.140625" style="70" customWidth="1"/>
    <col min="5" max="5" width="15.28515625" style="70" customWidth="1"/>
    <col min="6" max="6" width="7" style="70" bestFit="1" customWidth="1"/>
    <col min="7" max="7" width="10.28515625" style="70" customWidth="1"/>
    <col min="8" max="8" width="10" style="70" bestFit="1" customWidth="1"/>
    <col min="9" max="16384" width="9.140625" style="70"/>
  </cols>
  <sheetData>
    <row r="2" spans="1:11" s="65" customFormat="1" ht="15" x14ac:dyDescent="0.25">
      <c r="A2" s="63" t="s">
        <v>65</v>
      </c>
      <c r="B2" s="63"/>
      <c r="C2" s="63"/>
      <c r="D2" s="63"/>
      <c r="E2" s="64"/>
      <c r="F2" s="64"/>
      <c r="G2" s="64"/>
    </row>
    <row r="3" spans="1:11" s="67" customFormat="1" ht="14.25" x14ac:dyDescent="0.25">
      <c r="A3" s="95" t="s">
        <v>66</v>
      </c>
      <c r="B3" s="95"/>
      <c r="C3" s="95"/>
      <c r="D3" s="95"/>
      <c r="E3" s="66"/>
      <c r="F3" s="66"/>
      <c r="G3" s="66"/>
    </row>
    <row r="5" spans="1:11" s="68" customFormat="1" ht="16.5" customHeight="1" x14ac:dyDescent="0.25">
      <c r="A5" s="98" t="s">
        <v>11</v>
      </c>
      <c r="B5" s="98" t="s">
        <v>48</v>
      </c>
      <c r="C5" s="104" t="s">
        <v>50</v>
      </c>
      <c r="D5" s="104"/>
      <c r="E5" s="103" t="s">
        <v>40</v>
      </c>
      <c r="F5" s="103"/>
      <c r="G5" s="103"/>
    </row>
    <row r="6" spans="1:11" s="10" customFormat="1" ht="23.25" customHeight="1" x14ac:dyDescent="0.25">
      <c r="A6" s="98"/>
      <c r="B6" s="98"/>
      <c r="C6" s="102" t="s">
        <v>60</v>
      </c>
      <c r="D6" s="102" t="s">
        <v>49</v>
      </c>
      <c r="E6" s="102" t="s">
        <v>44</v>
      </c>
      <c r="F6" s="101" t="s">
        <v>47</v>
      </c>
      <c r="G6" s="101"/>
    </row>
    <row r="7" spans="1:11" ht="27" customHeight="1" x14ac:dyDescent="0.25">
      <c r="A7" s="98"/>
      <c r="B7" s="98"/>
      <c r="C7" s="102"/>
      <c r="D7" s="102"/>
      <c r="E7" s="102"/>
      <c r="F7" s="76" t="s">
        <v>46</v>
      </c>
      <c r="G7" s="76" t="s">
        <v>45</v>
      </c>
      <c r="H7" s="61"/>
      <c r="I7" s="69"/>
      <c r="J7" s="69"/>
      <c r="K7" s="69"/>
    </row>
    <row r="8" spans="1:11" s="11" customFormat="1" ht="22.5" x14ac:dyDescent="0.25">
      <c r="A8" s="33">
        <v>1</v>
      </c>
      <c r="B8" s="25" t="s">
        <v>12</v>
      </c>
      <c r="C8" s="38">
        <v>24202</v>
      </c>
      <c r="D8" s="38">
        <v>8198637.9700000072</v>
      </c>
      <c r="E8" s="60">
        <v>9057</v>
      </c>
      <c r="F8" s="38">
        <v>8365</v>
      </c>
      <c r="G8" s="38">
        <v>5800136.2399999984</v>
      </c>
      <c r="H8" s="77"/>
      <c r="I8" s="72"/>
      <c r="J8" s="62"/>
      <c r="K8" s="62"/>
    </row>
    <row r="9" spans="1:11" s="11" customFormat="1" ht="22.5" x14ac:dyDescent="0.25">
      <c r="A9" s="33">
        <v>2</v>
      </c>
      <c r="B9" s="25" t="s">
        <v>13</v>
      </c>
      <c r="C9" s="38">
        <v>19436</v>
      </c>
      <c r="D9" s="38">
        <v>2304895.1800000016</v>
      </c>
      <c r="E9" s="60">
        <v>13391</v>
      </c>
      <c r="F9" s="38">
        <v>12191</v>
      </c>
      <c r="G9" s="38">
        <v>1057821.3899999992</v>
      </c>
      <c r="H9" s="77"/>
      <c r="I9" s="62"/>
      <c r="J9" s="62"/>
      <c r="K9" s="62"/>
    </row>
    <row r="10" spans="1:11" s="11" customFormat="1" ht="22.5" x14ac:dyDescent="0.25">
      <c r="A10" s="33">
        <v>3</v>
      </c>
      <c r="B10" s="25" t="s">
        <v>14</v>
      </c>
      <c r="C10" s="38">
        <v>12556</v>
      </c>
      <c r="D10" s="38">
        <v>5002189.4021100923</v>
      </c>
      <c r="E10" s="60">
        <v>3372</v>
      </c>
      <c r="F10" s="38">
        <v>2973</v>
      </c>
      <c r="G10" s="38">
        <v>2692118.6799999955</v>
      </c>
      <c r="H10" s="77"/>
      <c r="I10" s="62"/>
      <c r="J10" s="62"/>
      <c r="K10" s="62"/>
    </row>
    <row r="11" spans="1:11" s="11" customFormat="1" ht="22.5" x14ac:dyDescent="0.25">
      <c r="A11" s="33">
        <v>4</v>
      </c>
      <c r="B11" s="25" t="s">
        <v>15</v>
      </c>
      <c r="C11" s="38">
        <v>1</v>
      </c>
      <c r="D11" s="38">
        <v>90907.009174311926</v>
      </c>
      <c r="E11" s="60">
        <v>1</v>
      </c>
      <c r="F11" s="38">
        <v>1</v>
      </c>
      <c r="G11" s="38">
        <v>20189.599999999999</v>
      </c>
      <c r="H11" s="77"/>
      <c r="I11" s="62"/>
      <c r="J11" s="62"/>
      <c r="K11" s="62"/>
    </row>
    <row r="12" spans="1:11" s="11" customFormat="1" ht="22.5" x14ac:dyDescent="0.25">
      <c r="A12" s="33">
        <v>5</v>
      </c>
      <c r="B12" s="25" t="s">
        <v>16</v>
      </c>
      <c r="C12" s="38">
        <v>10</v>
      </c>
      <c r="D12" s="38">
        <v>446716.87</v>
      </c>
      <c r="E12" s="60">
        <v>0</v>
      </c>
      <c r="F12" s="39">
        <v>0</v>
      </c>
      <c r="G12" s="39">
        <v>0</v>
      </c>
      <c r="H12" s="77"/>
      <c r="I12" s="62"/>
      <c r="J12" s="62"/>
      <c r="K12" s="62"/>
    </row>
    <row r="13" spans="1:11" s="11" customFormat="1" ht="22.5" x14ac:dyDescent="0.25">
      <c r="A13" s="33">
        <v>6</v>
      </c>
      <c r="B13" s="25" t="s">
        <v>17</v>
      </c>
      <c r="C13" s="38">
        <v>35</v>
      </c>
      <c r="D13" s="38">
        <v>339578.89192660555</v>
      </c>
      <c r="E13" s="60">
        <v>3</v>
      </c>
      <c r="F13" s="38">
        <v>2</v>
      </c>
      <c r="G13" s="38">
        <v>436455.84</v>
      </c>
      <c r="H13" s="77"/>
      <c r="I13" s="62"/>
      <c r="J13" s="62"/>
      <c r="K13" s="62"/>
    </row>
    <row r="14" spans="1:11" s="11" customFormat="1" ht="22.5" x14ac:dyDescent="0.25">
      <c r="A14" s="33">
        <v>7</v>
      </c>
      <c r="B14" s="25" t="s">
        <v>18</v>
      </c>
      <c r="C14" s="38">
        <v>210</v>
      </c>
      <c r="D14" s="38">
        <v>392426.69376146782</v>
      </c>
      <c r="E14" s="60">
        <v>137</v>
      </c>
      <c r="F14" s="38">
        <v>136</v>
      </c>
      <c r="G14" s="38">
        <v>20274.47</v>
      </c>
      <c r="H14" s="77"/>
      <c r="I14" s="62"/>
      <c r="J14" s="62"/>
      <c r="K14" s="62"/>
    </row>
    <row r="15" spans="1:11" s="11" customFormat="1" ht="38.25" customHeight="1" x14ac:dyDescent="0.25">
      <c r="A15" s="33">
        <v>8</v>
      </c>
      <c r="B15" s="25" t="s">
        <v>19</v>
      </c>
      <c r="C15" s="38">
        <v>10556</v>
      </c>
      <c r="D15" s="38">
        <v>3237068.7863302743</v>
      </c>
      <c r="E15" s="60">
        <v>384</v>
      </c>
      <c r="F15" s="38">
        <v>307</v>
      </c>
      <c r="G15" s="38">
        <v>619988.14000000013</v>
      </c>
      <c r="H15" s="77"/>
      <c r="I15" s="62"/>
      <c r="J15" s="62"/>
      <c r="K15" s="62"/>
    </row>
    <row r="16" spans="1:11" s="11" customFormat="1" ht="22.5" x14ac:dyDescent="0.25">
      <c r="A16" s="33">
        <v>9</v>
      </c>
      <c r="B16" s="25" t="s">
        <v>20</v>
      </c>
      <c r="C16" s="38">
        <v>14702</v>
      </c>
      <c r="D16" s="38">
        <v>8651942.2077981681</v>
      </c>
      <c r="E16" s="60">
        <v>1597</v>
      </c>
      <c r="F16" s="38">
        <v>1221</v>
      </c>
      <c r="G16" s="38">
        <v>992536.41000000038</v>
      </c>
      <c r="H16" s="77"/>
      <c r="I16" s="62"/>
      <c r="J16" s="62"/>
      <c r="K16" s="62"/>
    </row>
    <row r="17" spans="1:11" s="11" customFormat="1" ht="33.75" x14ac:dyDescent="0.25">
      <c r="A17" s="33">
        <v>10</v>
      </c>
      <c r="B17" s="25" t="s">
        <v>21</v>
      </c>
      <c r="C17" s="38">
        <v>236837</v>
      </c>
      <c r="D17" s="38">
        <v>30472865.10853187</v>
      </c>
      <c r="E17" s="60">
        <v>10576</v>
      </c>
      <c r="F17" s="38">
        <v>9077</v>
      </c>
      <c r="G17" s="38">
        <v>10344093.150000004</v>
      </c>
      <c r="H17" s="77"/>
      <c r="I17" s="62"/>
      <c r="J17" s="62"/>
      <c r="K17" s="62"/>
    </row>
    <row r="18" spans="1:11" s="11" customFormat="1" ht="33.75" x14ac:dyDescent="0.25">
      <c r="A18" s="33">
        <v>11</v>
      </c>
      <c r="B18" s="25" t="s">
        <v>59</v>
      </c>
      <c r="C18" s="38">
        <v>14</v>
      </c>
      <c r="D18" s="38">
        <v>734472.77018348628</v>
      </c>
      <c r="E18" s="60">
        <v>62</v>
      </c>
      <c r="F18" s="38">
        <v>56</v>
      </c>
      <c r="G18" s="38">
        <v>8396.09</v>
      </c>
      <c r="H18" s="77"/>
      <c r="I18" s="62"/>
      <c r="J18" s="62"/>
      <c r="K18" s="62"/>
    </row>
    <row r="19" spans="1:11" s="11" customFormat="1" ht="33.75" x14ac:dyDescent="0.25">
      <c r="A19" s="33">
        <v>12</v>
      </c>
      <c r="B19" s="25" t="s">
        <v>22</v>
      </c>
      <c r="C19" s="38">
        <v>2081</v>
      </c>
      <c r="D19" s="38">
        <v>204425.18366972471</v>
      </c>
      <c r="E19" s="60">
        <v>18</v>
      </c>
      <c r="F19" s="38">
        <v>15</v>
      </c>
      <c r="G19" s="38">
        <v>38059.020000000011</v>
      </c>
      <c r="H19" s="77"/>
      <c r="I19" s="62"/>
      <c r="J19" s="62"/>
      <c r="K19" s="62"/>
    </row>
    <row r="20" spans="1:11" s="11" customFormat="1" ht="22.5" x14ac:dyDescent="0.25">
      <c r="A20" s="33">
        <v>13</v>
      </c>
      <c r="B20" s="25" t="s">
        <v>23</v>
      </c>
      <c r="C20" s="38">
        <v>2184</v>
      </c>
      <c r="D20" s="38">
        <v>1926617.427798165</v>
      </c>
      <c r="E20" s="60">
        <v>664</v>
      </c>
      <c r="F20" s="38">
        <v>358</v>
      </c>
      <c r="G20" s="38">
        <v>272887.56999999995</v>
      </c>
      <c r="H20" s="77"/>
      <c r="I20" s="62"/>
      <c r="J20" s="62"/>
      <c r="K20" s="62"/>
    </row>
    <row r="21" spans="1:11" s="11" customFormat="1" ht="22.5" x14ac:dyDescent="0.25">
      <c r="A21" s="33">
        <v>14</v>
      </c>
      <c r="B21" s="25" t="s">
        <v>24</v>
      </c>
      <c r="C21" s="38">
        <v>608</v>
      </c>
      <c r="D21" s="38">
        <v>399375.65321100911</v>
      </c>
      <c r="E21" s="60">
        <v>64</v>
      </c>
      <c r="F21" s="38">
        <v>60</v>
      </c>
      <c r="G21" s="38">
        <v>113702.06</v>
      </c>
      <c r="H21" s="77"/>
      <c r="I21" s="62"/>
      <c r="J21" s="62"/>
      <c r="K21" s="62"/>
    </row>
    <row r="22" spans="1:11" s="11" customFormat="1" ht="22.5" x14ac:dyDescent="0.25">
      <c r="A22" s="33">
        <v>15</v>
      </c>
      <c r="B22" s="25" t="s">
        <v>57</v>
      </c>
      <c r="C22" s="38">
        <v>166</v>
      </c>
      <c r="D22" s="38">
        <v>54519.218715596333</v>
      </c>
      <c r="E22" s="60">
        <v>16</v>
      </c>
      <c r="F22" s="38">
        <v>15</v>
      </c>
      <c r="G22" s="38">
        <v>14565.73</v>
      </c>
      <c r="H22" s="77"/>
      <c r="I22" s="62"/>
      <c r="J22" s="62"/>
      <c r="K22" s="62"/>
    </row>
    <row r="23" spans="1:11" s="11" customFormat="1" ht="22.5" x14ac:dyDescent="0.25">
      <c r="A23" s="33">
        <v>16</v>
      </c>
      <c r="B23" s="25" t="s">
        <v>25</v>
      </c>
      <c r="C23" s="38">
        <v>804</v>
      </c>
      <c r="D23" s="38">
        <v>228563.27311926606</v>
      </c>
      <c r="E23" s="60">
        <v>115</v>
      </c>
      <c r="F23" s="38">
        <v>111</v>
      </c>
      <c r="G23" s="38">
        <v>19643.019999999997</v>
      </c>
      <c r="H23" s="77"/>
      <c r="I23" s="62"/>
      <c r="J23" s="62"/>
      <c r="K23" s="62"/>
    </row>
    <row r="24" spans="1:11" s="11" customFormat="1" ht="22.5" x14ac:dyDescent="0.25">
      <c r="A24" s="33">
        <v>17</v>
      </c>
      <c r="B24" s="25" t="s">
        <v>26</v>
      </c>
      <c r="C24" s="94">
        <v>1440</v>
      </c>
      <c r="D24" s="38">
        <v>4681.3840366972572</v>
      </c>
      <c r="E24" s="60">
        <v>0</v>
      </c>
      <c r="F24" s="38">
        <v>0</v>
      </c>
      <c r="G24" s="38">
        <v>0</v>
      </c>
      <c r="H24" s="77"/>
      <c r="I24" s="62"/>
      <c r="J24" s="62"/>
      <c r="K24" s="62"/>
    </row>
    <row r="25" spans="1:11" s="11" customFormat="1" ht="22.5" x14ac:dyDescent="0.25">
      <c r="A25" s="33">
        <v>18</v>
      </c>
      <c r="B25" s="25" t="s">
        <v>27</v>
      </c>
      <c r="C25" s="94">
        <v>41049</v>
      </c>
      <c r="D25" s="38">
        <v>553698.36045871919</v>
      </c>
      <c r="E25" s="60">
        <v>2577</v>
      </c>
      <c r="F25" s="38">
        <v>2363</v>
      </c>
      <c r="G25" s="38">
        <v>349604.3899999999</v>
      </c>
      <c r="H25" s="77"/>
      <c r="I25" s="62"/>
      <c r="J25" s="62"/>
      <c r="K25" s="62"/>
    </row>
    <row r="26" spans="1:11" s="11" customFormat="1" ht="22.5" x14ac:dyDescent="0.25">
      <c r="A26" s="33">
        <v>19</v>
      </c>
      <c r="B26" s="25" t="s">
        <v>28</v>
      </c>
      <c r="C26" s="94">
        <v>18531</v>
      </c>
      <c r="D26" s="38">
        <v>106417.27000000127</v>
      </c>
      <c r="E26" s="60">
        <v>78</v>
      </c>
      <c r="F26" s="38">
        <v>78</v>
      </c>
      <c r="G26" s="38">
        <v>4458.93</v>
      </c>
      <c r="H26" s="77"/>
      <c r="I26" s="62"/>
      <c r="J26" s="62"/>
      <c r="K26" s="62"/>
    </row>
    <row r="27" spans="1:11" s="11" customFormat="1" ht="22.5" x14ac:dyDescent="0.25">
      <c r="A27" s="33">
        <v>20</v>
      </c>
      <c r="B27" s="25" t="s">
        <v>58</v>
      </c>
      <c r="C27" s="38">
        <v>70303</v>
      </c>
      <c r="D27" s="38">
        <v>14503476.129999999</v>
      </c>
      <c r="E27" s="60">
        <v>1857</v>
      </c>
      <c r="F27" s="38">
        <v>1705</v>
      </c>
      <c r="G27" s="38">
        <v>5599471.9200000027</v>
      </c>
      <c r="H27" s="77"/>
      <c r="I27" s="62"/>
      <c r="J27" s="62"/>
      <c r="K27" s="62"/>
    </row>
    <row r="28" spans="1:11" s="11" customFormat="1" ht="22.5" x14ac:dyDescent="0.25">
      <c r="A28" s="33">
        <v>21</v>
      </c>
      <c r="B28" s="25" t="s">
        <v>29</v>
      </c>
      <c r="C28" s="38">
        <v>57</v>
      </c>
      <c r="D28" s="38">
        <v>19774.900000000001</v>
      </c>
      <c r="E28" s="60">
        <v>30</v>
      </c>
      <c r="F28" s="38">
        <v>27</v>
      </c>
      <c r="G28" s="38">
        <v>33875.659999999996</v>
      </c>
      <c r="H28" s="77"/>
      <c r="I28" s="62"/>
      <c r="J28" s="62"/>
      <c r="K28" s="62"/>
    </row>
    <row r="29" spans="1:11" s="11" customFormat="1" ht="45" x14ac:dyDescent="0.25">
      <c r="A29" s="33">
        <v>22</v>
      </c>
      <c r="B29" s="25" t="s">
        <v>30</v>
      </c>
      <c r="C29" s="38">
        <v>47636</v>
      </c>
      <c r="D29" s="38">
        <v>1300818.0630000001</v>
      </c>
      <c r="E29" s="60">
        <v>680</v>
      </c>
      <c r="F29" s="38">
        <v>504</v>
      </c>
      <c r="G29" s="38">
        <v>324399.44</v>
      </c>
      <c r="H29" s="77"/>
      <c r="I29" s="62"/>
      <c r="J29" s="62"/>
      <c r="K29" s="62"/>
    </row>
    <row r="30" spans="1:11" s="11" customFormat="1" ht="22.5" x14ac:dyDescent="0.25">
      <c r="A30" s="33">
        <v>23</v>
      </c>
      <c r="B30" s="25" t="s">
        <v>31</v>
      </c>
      <c r="C30" s="38">
        <v>7</v>
      </c>
      <c r="D30" s="38">
        <v>1500</v>
      </c>
      <c r="E30" s="60">
        <v>1</v>
      </c>
      <c r="F30" s="38">
        <v>1</v>
      </c>
      <c r="G30" s="38">
        <v>0</v>
      </c>
      <c r="H30" s="77"/>
      <c r="I30" s="62"/>
      <c r="J30" s="62"/>
      <c r="K30" s="62"/>
    </row>
    <row r="31" spans="1:11" s="11" customFormat="1" ht="22.5" x14ac:dyDescent="0.25">
      <c r="A31" s="34"/>
      <c r="B31" s="26" t="s">
        <v>32</v>
      </c>
      <c r="C31" s="58">
        <f>SUM(C8:C26)</f>
        <v>385422</v>
      </c>
      <c r="D31" s="58">
        <f t="shared" ref="D31:G31" si="0">SUM(D8:D26)</f>
        <v>63349998.660825461</v>
      </c>
      <c r="E31" s="58">
        <f>SUM(E8:E26)</f>
        <v>42112</v>
      </c>
      <c r="F31" s="58">
        <f t="shared" si="0"/>
        <v>37329</v>
      </c>
      <c r="G31" s="58">
        <f t="shared" si="0"/>
        <v>22804930.729999997</v>
      </c>
      <c r="H31" s="77"/>
      <c r="I31" s="62"/>
      <c r="J31" s="62"/>
      <c r="K31" s="62"/>
    </row>
    <row r="32" spans="1:11" s="11" customFormat="1" ht="22.5" x14ac:dyDescent="0.25">
      <c r="A32" s="34"/>
      <c r="B32" s="26" t="s">
        <v>33</v>
      </c>
      <c r="C32" s="58">
        <f>SUM(C27:C30)</f>
        <v>118003</v>
      </c>
      <c r="D32" s="58">
        <f>SUM(D27:D30)</f>
        <v>15825569.092999998</v>
      </c>
      <c r="E32" s="58">
        <f t="shared" ref="E32:F32" si="1">SUM(E27:E30)</f>
        <v>2568</v>
      </c>
      <c r="F32" s="58">
        <f t="shared" si="1"/>
        <v>2237</v>
      </c>
      <c r="G32" s="58">
        <f>SUM(G27:G30)</f>
        <v>5957747.0200000033</v>
      </c>
      <c r="H32" s="77"/>
      <c r="I32" s="62"/>
      <c r="J32" s="62"/>
      <c r="K32" s="62"/>
    </row>
    <row r="33" spans="1:11" s="11" customFormat="1" ht="20.25" customHeight="1" x14ac:dyDescent="0.25">
      <c r="A33" s="34"/>
      <c r="B33" s="35" t="s">
        <v>34</v>
      </c>
      <c r="C33" s="59">
        <f>C31+C32</f>
        <v>503425</v>
      </c>
      <c r="D33" s="59">
        <f t="shared" ref="D33:G33" si="2">D31+D32</f>
        <v>79175567.753825456</v>
      </c>
      <c r="E33" s="59">
        <f t="shared" si="2"/>
        <v>44680</v>
      </c>
      <c r="F33" s="59">
        <f t="shared" si="2"/>
        <v>39566</v>
      </c>
      <c r="G33" s="59">
        <f t="shared" si="2"/>
        <v>28762677.75</v>
      </c>
      <c r="H33" s="77"/>
      <c r="I33" s="62"/>
      <c r="J33" s="62"/>
      <c r="K33" s="62"/>
    </row>
    <row r="34" spans="1:11" ht="17.25" customHeight="1" x14ac:dyDescent="0.25">
      <c r="A34" s="70" t="s">
        <v>55</v>
      </c>
      <c r="D34" s="73"/>
      <c r="H34" s="71"/>
      <c r="I34" s="69"/>
      <c r="J34" s="69"/>
      <c r="K34" s="69"/>
    </row>
    <row r="35" spans="1:11" x14ac:dyDescent="0.25">
      <c r="H35" s="69"/>
      <c r="I35" s="69"/>
      <c r="J35" s="69"/>
      <c r="K35" s="69"/>
    </row>
    <row r="36" spans="1:11" ht="15" x14ac:dyDescent="0.25">
      <c r="A36" s="100" t="s">
        <v>10</v>
      </c>
      <c r="B36" s="100"/>
      <c r="C36" s="100"/>
      <c r="H36" s="69"/>
      <c r="I36" s="69"/>
      <c r="J36" s="69"/>
      <c r="K36" s="69"/>
    </row>
    <row r="37" spans="1:11" ht="14.25" x14ac:dyDescent="0.25">
      <c r="A37" s="99" t="s">
        <v>9</v>
      </c>
      <c r="B37" s="99"/>
      <c r="C37" s="99"/>
      <c r="H37" s="69"/>
      <c r="I37" s="69"/>
      <c r="J37" s="69"/>
      <c r="K37" s="69"/>
    </row>
    <row r="38" spans="1:11" x14ac:dyDescent="0.25">
      <c r="H38" s="69"/>
      <c r="I38" s="69"/>
      <c r="J38" s="69"/>
      <c r="K38" s="69"/>
    </row>
    <row r="60" spans="2:4" x14ac:dyDescent="0.25">
      <c r="B60" s="97"/>
      <c r="C60" s="97"/>
      <c r="D60" s="97"/>
    </row>
    <row r="61" spans="2:4" x14ac:dyDescent="0.25">
      <c r="B61" s="75"/>
      <c r="C61" s="75"/>
      <c r="D61" s="75"/>
    </row>
    <row r="62" spans="2:4" x14ac:dyDescent="0.25">
      <c r="B62" s="75"/>
      <c r="C62" s="75"/>
      <c r="D62" s="75"/>
    </row>
    <row r="66" spans="1:2" ht="15.75" customHeight="1" x14ac:dyDescent="0.25">
      <c r="A66" s="70" t="s">
        <v>55</v>
      </c>
    </row>
    <row r="69" spans="1:2" s="74" customFormat="1" ht="12.75" x14ac:dyDescent="0.25">
      <c r="A69" s="96" t="s">
        <v>41</v>
      </c>
      <c r="B69" s="9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selection activeCell="A3" sqref="A3:E3"/>
    </sheetView>
  </sheetViews>
  <sheetFormatPr defaultColWidth="9.140625" defaultRowHeight="11.25" x14ac:dyDescent="0.2"/>
  <cols>
    <col min="1" max="1" width="32.7109375" style="2" customWidth="1"/>
    <col min="2" max="2" width="11.140625" style="2" customWidth="1"/>
    <col min="3" max="3" width="10.85546875" style="2" customWidth="1"/>
    <col min="4" max="4" width="11.5703125" style="2" bestFit="1" customWidth="1"/>
    <col min="5" max="5" width="12.42578125" style="2" bestFit="1" customWidth="1"/>
    <col min="6" max="6" width="10.28515625" style="2" customWidth="1"/>
    <col min="7" max="7" width="10.140625" style="2" customWidth="1"/>
    <col min="8" max="9" width="11.5703125" style="2" bestFit="1" customWidth="1"/>
    <col min="10" max="10" width="11" style="2" customWidth="1"/>
    <col min="11" max="11" width="11.140625" style="2" customWidth="1"/>
    <col min="12" max="12" width="12.85546875" style="2" customWidth="1"/>
    <col min="13" max="13" width="13.140625" style="2" customWidth="1"/>
    <col min="14" max="14" width="8.140625" style="2" customWidth="1"/>
    <col min="15" max="15" width="14.5703125" style="2" customWidth="1"/>
    <col min="16" max="16384" width="9.140625" style="2"/>
  </cols>
  <sheetData>
    <row r="2" spans="1:16" s="13" customFormat="1" ht="15" customHeight="1" x14ac:dyDescent="0.2">
      <c r="A2" s="105" t="s">
        <v>67</v>
      </c>
      <c r="B2" s="105"/>
      <c r="C2" s="105"/>
      <c r="D2" s="105"/>
      <c r="E2" s="105"/>
      <c r="F2" s="105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6" t="s">
        <v>68</v>
      </c>
      <c r="B3" s="106"/>
      <c r="C3" s="106"/>
      <c r="D3" s="106"/>
      <c r="E3" s="10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7"/>
      <c r="N4" s="107"/>
    </row>
    <row r="5" spans="1:16" s="9" customFormat="1" ht="12.75" x14ac:dyDescent="0.2">
      <c r="A5" s="108" t="s">
        <v>39</v>
      </c>
      <c r="B5" s="109" t="s">
        <v>35</v>
      </c>
      <c r="C5" s="109"/>
      <c r="D5" s="109"/>
      <c r="E5" s="109"/>
      <c r="F5" s="109" t="s">
        <v>36</v>
      </c>
      <c r="G5" s="109"/>
      <c r="H5" s="109"/>
      <c r="I5" s="109"/>
      <c r="J5" s="109" t="s">
        <v>37</v>
      </c>
      <c r="K5" s="109"/>
      <c r="L5" s="109"/>
      <c r="M5" s="109"/>
      <c r="N5" s="109"/>
    </row>
    <row r="6" spans="1:16" s="8" customFormat="1" ht="24" x14ac:dyDescent="0.2">
      <c r="A6" s="108"/>
      <c r="B6" s="81" t="s">
        <v>69</v>
      </c>
      <c r="C6" s="81" t="s">
        <v>70</v>
      </c>
      <c r="D6" s="81" t="s">
        <v>71</v>
      </c>
      <c r="E6" s="81" t="s">
        <v>72</v>
      </c>
      <c r="F6" s="47" t="s">
        <v>73</v>
      </c>
      <c r="G6" s="47" t="s">
        <v>70</v>
      </c>
      <c r="H6" s="47" t="s">
        <v>71</v>
      </c>
      <c r="I6" s="47" t="s">
        <v>74</v>
      </c>
      <c r="J6" s="81" t="s">
        <v>75</v>
      </c>
      <c r="K6" s="81" t="s">
        <v>70</v>
      </c>
      <c r="L6" s="81" t="s">
        <v>76</v>
      </c>
      <c r="M6" s="81" t="s">
        <v>74</v>
      </c>
      <c r="N6" s="85" t="s">
        <v>38</v>
      </c>
      <c r="O6" s="84"/>
    </row>
    <row r="7" spans="1:16" ht="14.25" customHeight="1" x14ac:dyDescent="0.2">
      <c r="A7" s="30" t="s">
        <v>0</v>
      </c>
      <c r="B7" s="28">
        <v>28542950.283669248</v>
      </c>
      <c r="C7" s="27">
        <v>27678404.080825455</v>
      </c>
      <c r="D7" s="23">
        <f>B7/$B$16</f>
        <v>0.42842251739841325</v>
      </c>
      <c r="E7" s="45">
        <f>C7/$C$16</f>
        <v>0.43691246512908455</v>
      </c>
      <c r="F7" s="51"/>
      <c r="G7" s="52"/>
      <c r="H7" s="52"/>
      <c r="I7" s="52"/>
      <c r="J7" s="46">
        <f t="shared" ref="J7:K11" si="0">B7</f>
        <v>28542950.283669248</v>
      </c>
      <c r="K7" s="28">
        <f t="shared" si="0"/>
        <v>27678404.080825455</v>
      </c>
      <c r="L7" s="23">
        <f t="shared" ref="L7:L15" si="1">J7/$J$16</f>
        <v>0.35755905980217118</v>
      </c>
      <c r="M7" s="23">
        <f t="shared" ref="M7:M16" si="2">K7/$K$16</f>
        <v>0.34958264104821513</v>
      </c>
      <c r="N7" s="87">
        <f t="shared" ref="N7:N16" si="3">K7/J7*100</f>
        <v>96.971069233377605</v>
      </c>
      <c r="O7" s="83"/>
      <c r="P7" s="86"/>
    </row>
    <row r="8" spans="1:16" ht="14.25" customHeight="1" x14ac:dyDescent="0.2">
      <c r="A8" s="30" t="s">
        <v>52</v>
      </c>
      <c r="B8" s="28">
        <v>11701645.08</v>
      </c>
      <c r="C8" s="27">
        <v>10697802.92</v>
      </c>
      <c r="D8" s="23">
        <f>B8/$B$16</f>
        <v>0.17563875468558937</v>
      </c>
      <c r="E8" s="45">
        <f>C8/$C$16</f>
        <v>0.16886824224378927</v>
      </c>
      <c r="F8" s="51"/>
      <c r="G8" s="52"/>
      <c r="H8" s="52"/>
      <c r="I8" s="52"/>
      <c r="J8" s="46">
        <f t="shared" si="0"/>
        <v>11701645.08</v>
      </c>
      <c r="K8" s="28">
        <f t="shared" si="0"/>
        <v>10697802.92</v>
      </c>
      <c r="L8" s="23">
        <f t="shared" si="1"/>
        <v>0.14658713172118651</v>
      </c>
      <c r="M8" s="23">
        <f t="shared" si="2"/>
        <v>0.13511495053205308</v>
      </c>
      <c r="N8" s="87">
        <f t="shared" si="3"/>
        <v>91.421358679595158</v>
      </c>
      <c r="O8" s="83"/>
      <c r="P8" s="86"/>
    </row>
    <row r="9" spans="1:16" ht="14.25" customHeight="1" x14ac:dyDescent="0.2">
      <c r="A9" s="30" t="s">
        <v>1</v>
      </c>
      <c r="B9" s="28">
        <v>5661431.6900000162</v>
      </c>
      <c r="C9" s="28">
        <v>5405003.3100000015</v>
      </c>
      <c r="D9" s="23">
        <f>B9/$B$16</f>
        <v>8.4976668235192662E-2</v>
      </c>
      <c r="E9" s="45">
        <f>C9/$C$16</f>
        <v>8.5319706775974433E-2</v>
      </c>
      <c r="F9" s="51"/>
      <c r="G9" s="52"/>
      <c r="H9" s="52"/>
      <c r="I9" s="52"/>
      <c r="J9" s="46">
        <f t="shared" si="0"/>
        <v>5661431.6900000162</v>
      </c>
      <c r="K9" s="28">
        <f t="shared" si="0"/>
        <v>5405003.3100000015</v>
      </c>
      <c r="L9" s="23">
        <f t="shared" si="1"/>
        <v>7.0921056586389988E-2</v>
      </c>
      <c r="M9" s="23">
        <f t="shared" si="2"/>
        <v>6.8266050544912582E-2</v>
      </c>
      <c r="N9" s="87">
        <f t="shared" si="3"/>
        <v>95.470608954746311</v>
      </c>
      <c r="O9" s="83"/>
      <c r="P9" s="86"/>
    </row>
    <row r="10" spans="1:16" ht="14.25" customHeight="1" x14ac:dyDescent="0.2">
      <c r="A10" s="30" t="s">
        <v>2</v>
      </c>
      <c r="B10" s="28">
        <v>10158246.859999998</v>
      </c>
      <c r="C10" s="29">
        <v>9783457.7699999996</v>
      </c>
      <c r="D10" s="23">
        <f>B10/$B$16</f>
        <v>0.15247273490875679</v>
      </c>
      <c r="E10" s="45">
        <f>C10/$C$16</f>
        <v>0.15443501147301397</v>
      </c>
      <c r="F10" s="51"/>
      <c r="G10" s="52"/>
      <c r="H10" s="52"/>
      <c r="I10" s="52"/>
      <c r="J10" s="46">
        <f t="shared" si="0"/>
        <v>10158246.859999998</v>
      </c>
      <c r="K10" s="28">
        <f t="shared" si="0"/>
        <v>9783457.7699999996</v>
      </c>
      <c r="L10" s="23">
        <f t="shared" si="1"/>
        <v>0.12725289994209507</v>
      </c>
      <c r="M10" s="23">
        <f t="shared" si="2"/>
        <v>0.12356662601763281</v>
      </c>
      <c r="N10" s="87">
        <f t="shared" si="3"/>
        <v>96.310494368119762</v>
      </c>
      <c r="O10" s="83"/>
      <c r="P10" s="86"/>
    </row>
    <row r="11" spans="1:16" ht="12" x14ac:dyDescent="0.2">
      <c r="A11" s="30" t="s">
        <v>3</v>
      </c>
      <c r="B11" s="28">
        <v>10559092.329999996</v>
      </c>
      <c r="C11" s="27">
        <v>9785330.5800000001</v>
      </c>
      <c r="D11" s="23">
        <f>B11/$B$16</f>
        <v>0.158489324772048</v>
      </c>
      <c r="E11" s="45">
        <f>C11/$C$16</f>
        <v>0.15446457437813774</v>
      </c>
      <c r="F11" s="78"/>
      <c r="G11" s="79"/>
      <c r="H11" s="80"/>
      <c r="I11" s="80"/>
      <c r="J11" s="46">
        <f t="shared" si="0"/>
        <v>10559092.329999996</v>
      </c>
      <c r="K11" s="28">
        <f t="shared" si="0"/>
        <v>9785330.5800000001</v>
      </c>
      <c r="L11" s="23">
        <f t="shared" si="1"/>
        <v>0.13227431251349145</v>
      </c>
      <c r="M11" s="23">
        <f t="shared" si="2"/>
        <v>0.12359027990548234</v>
      </c>
      <c r="N11" s="87">
        <f t="shared" si="3"/>
        <v>92.672080839736381</v>
      </c>
      <c r="O11" s="83"/>
      <c r="P11" s="86"/>
    </row>
    <row r="12" spans="1:16" ht="14.45" customHeight="1" x14ac:dyDescent="0.2">
      <c r="A12" s="93" t="s">
        <v>6</v>
      </c>
      <c r="B12" s="44"/>
      <c r="C12" s="44"/>
      <c r="D12" s="44"/>
      <c r="E12" s="90"/>
      <c r="F12" s="48">
        <v>2846171.8900000006</v>
      </c>
      <c r="G12" s="48">
        <v>3546034.07</v>
      </c>
      <c r="H12" s="50">
        <f>F12/$F$16</f>
        <v>0.2155559427738557</v>
      </c>
      <c r="I12" s="50">
        <f>G12/$G$16</f>
        <v>0.22406992442633225</v>
      </c>
      <c r="J12" s="29">
        <f t="shared" ref="J12:K15" si="4">F12</f>
        <v>2846171.8900000006</v>
      </c>
      <c r="K12" s="28">
        <f t="shared" si="4"/>
        <v>3546034.07</v>
      </c>
      <c r="L12" s="23">
        <f t="shared" si="1"/>
        <v>3.5654146992857558E-2</v>
      </c>
      <c r="M12" s="23">
        <f t="shared" si="2"/>
        <v>4.4786973693195016E-2</v>
      </c>
      <c r="N12" s="87">
        <f t="shared" si="3"/>
        <v>124.58959637887503</v>
      </c>
      <c r="O12" s="83"/>
      <c r="P12" s="86"/>
    </row>
    <row r="13" spans="1:16" ht="14.25" customHeight="1" x14ac:dyDescent="0.2">
      <c r="A13" s="93" t="s">
        <v>56</v>
      </c>
      <c r="B13" s="44"/>
      <c r="C13" s="44"/>
      <c r="D13" s="44"/>
      <c r="E13" s="91"/>
      <c r="F13" s="41">
        <v>3630455.3022636417</v>
      </c>
      <c r="G13" s="49">
        <v>4262618.07</v>
      </c>
      <c r="H13" s="24">
        <f>F13/$F$16</f>
        <v>0.27495395416113899</v>
      </c>
      <c r="I13" s="24">
        <f>G13/$G$16</f>
        <v>0.26935006543894213</v>
      </c>
      <c r="J13" s="29">
        <f t="shared" si="4"/>
        <v>3630455.3022636417</v>
      </c>
      <c r="K13" s="28">
        <f t="shared" si="4"/>
        <v>4262618.07</v>
      </c>
      <c r="L13" s="23">
        <f t="shared" si="1"/>
        <v>4.5478907107717584E-2</v>
      </c>
      <c r="M13" s="23">
        <f t="shared" si="2"/>
        <v>5.3837543463091359E-2</v>
      </c>
      <c r="N13" s="87">
        <f t="shared" si="3"/>
        <v>117.41276823714635</v>
      </c>
      <c r="O13" s="83"/>
      <c r="P13" s="86"/>
    </row>
    <row r="14" spans="1:16" ht="14.25" customHeight="1" x14ac:dyDescent="0.2">
      <c r="A14" s="93" t="s">
        <v>4</v>
      </c>
      <c r="B14" s="44"/>
      <c r="C14" s="44"/>
      <c r="D14" s="44"/>
      <c r="E14" s="91"/>
      <c r="F14" s="41">
        <v>1517110.2699999998</v>
      </c>
      <c r="G14" s="29">
        <v>1484882.97</v>
      </c>
      <c r="H14" s="24">
        <f>F14/$F$16</f>
        <v>0.11489894046481805</v>
      </c>
      <c r="I14" s="24">
        <f>G14/$G$16</f>
        <v>9.3828093103980742E-2</v>
      </c>
      <c r="J14" s="29">
        <f t="shared" si="4"/>
        <v>1517110.2699999998</v>
      </c>
      <c r="K14" s="28">
        <f t="shared" si="4"/>
        <v>1484882.97</v>
      </c>
      <c r="L14" s="23">
        <f t="shared" si="1"/>
        <v>1.9004921228054784E-2</v>
      </c>
      <c r="M14" s="23">
        <f t="shared" si="2"/>
        <v>1.8754307827297128E-2</v>
      </c>
      <c r="N14" s="88">
        <f t="shared" si="3"/>
        <v>97.87574439134211</v>
      </c>
      <c r="O14" s="83"/>
      <c r="P14" s="86"/>
    </row>
    <row r="15" spans="1:16" ht="14.25" customHeight="1" x14ac:dyDescent="0.2">
      <c r="A15" s="93" t="s">
        <v>5</v>
      </c>
      <c r="B15" s="44"/>
      <c r="C15" s="44"/>
      <c r="D15" s="44"/>
      <c r="E15" s="91"/>
      <c r="F15" s="41">
        <v>5210129.0299999453</v>
      </c>
      <c r="G15" s="29">
        <v>6532033.9800000004</v>
      </c>
      <c r="H15" s="24">
        <f>F15/$F$16</f>
        <v>0.39459116260018728</v>
      </c>
      <c r="I15" s="24">
        <f>G15/$G$16</f>
        <v>0.41275191703074482</v>
      </c>
      <c r="J15" s="29">
        <f t="shared" si="4"/>
        <v>5210129.0299999453</v>
      </c>
      <c r="K15" s="28">
        <f t="shared" si="4"/>
        <v>6532033.9800000004</v>
      </c>
      <c r="L15" s="23">
        <f t="shared" si="1"/>
        <v>6.5267564106035916E-2</v>
      </c>
      <c r="M15" s="23">
        <f t="shared" si="2"/>
        <v>8.2500626968120466E-2</v>
      </c>
      <c r="N15" s="87">
        <f t="shared" si="3"/>
        <v>125.3718274996362</v>
      </c>
      <c r="O15" s="83"/>
      <c r="P15" s="86"/>
    </row>
    <row r="16" spans="1:16" s="12" customFormat="1" ht="18.2" customHeight="1" x14ac:dyDescent="0.2">
      <c r="A16" s="31" t="s">
        <v>51</v>
      </c>
      <c r="B16" s="92">
        <f>SUM(B7:B15)</f>
        <v>66623366.243669257</v>
      </c>
      <c r="C16" s="42">
        <f>SUM(C7:C15)</f>
        <v>63349998.660825461</v>
      </c>
      <c r="D16" s="43">
        <f>B16/B16</f>
        <v>1</v>
      </c>
      <c r="E16" s="43">
        <f>C16/C16</f>
        <v>1</v>
      </c>
      <c r="F16" s="37">
        <f>SUM(F7:F15)</f>
        <v>13203866.492263587</v>
      </c>
      <c r="G16" s="37">
        <f>SUM(G7:G15)</f>
        <v>15825569.090000002</v>
      </c>
      <c r="H16" s="32">
        <f>SUM(H7:H15)</f>
        <v>1</v>
      </c>
      <c r="I16" s="32">
        <f>G16/$G$16</f>
        <v>1</v>
      </c>
      <c r="J16" s="37">
        <f>SUM(J7:J15)</f>
        <v>79827232.735932842</v>
      </c>
      <c r="K16" s="37">
        <f>SUM(K7:K15)</f>
        <v>79175567.750825465</v>
      </c>
      <c r="L16" s="36">
        <f>J16/J16</f>
        <v>1</v>
      </c>
      <c r="M16" s="36">
        <f t="shared" si="2"/>
        <v>1</v>
      </c>
      <c r="N16" s="89">
        <f t="shared" si="3"/>
        <v>99.183655799189381</v>
      </c>
      <c r="O16" s="83"/>
      <c r="P16" s="86"/>
    </row>
    <row r="17" spans="1:2" ht="21" customHeight="1" x14ac:dyDescent="0.2">
      <c r="A17" s="2" t="s">
        <v>54</v>
      </c>
      <c r="B17" s="82"/>
    </row>
  </sheetData>
  <mergeCells count="7">
    <mergeCell ref="A2:F2"/>
    <mergeCell ref="A3:E3"/>
    <mergeCell ref="M4:N4"/>
    <mergeCell ref="A5:A6"/>
    <mergeCell ref="B5:E5"/>
    <mergeCell ref="F5:I5"/>
    <mergeCell ref="J5:N5"/>
  </mergeCells>
  <conditionalFormatting sqref="O7:O1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7:O1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7:O1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2020-09-21T06:16:54Z</cp:lastPrinted>
  <dcterms:created xsi:type="dcterms:W3CDTF">2018-02-21T07:14:25Z</dcterms:created>
  <dcterms:modified xsi:type="dcterms:W3CDTF">2020-11-23T11:11:59Z</dcterms:modified>
</cp:coreProperties>
</file>