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an.damjanovic\Desktop\IZVJEŠTAJI\Mjesečni\2023\2023 12\"/>
    </mc:Choice>
  </mc:AlternateContent>
  <xr:revisionPtr revIDLastSave="0" documentId="13_ncr:1_{04E3491A-DF72-458D-B2DF-1F679F17206D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7" i="3" l="1"/>
  <c r="K11" i="3" l="1"/>
  <c r="E31" i="1" l="1"/>
  <c r="F16" i="3" l="1"/>
  <c r="G16" i="3" l="1"/>
  <c r="I15" i="3" s="1"/>
  <c r="C31" i="1" l="1"/>
  <c r="F31" i="1" l="1"/>
  <c r="F32" i="1"/>
  <c r="F33" i="1" l="1"/>
  <c r="K8" i="3" l="1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15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<sst xmlns="http://schemas.openxmlformats.org/spreadsheetml/2006/main" count="88" uniqueCount="81">
  <si>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</si>
  <si>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</si>
  <si>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</si>
  <si>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</si>
  <si>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</si>
  <si>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</si>
  <si>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</si>
  <si>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</si>
  <si>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</si>
  <si>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</si>
  <si>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</si>
  <si>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</si>
  <si>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</si>
  <si>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</si>
  <si>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</si>
  <si>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</si>
  <si>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</si>
  <si>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</si>
  <si>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</si>
  <si>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</si>
  <si>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</si>
  <si>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</si>
  <si>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</si>
  <si>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</si>
  <si>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</si>
  <si>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</si>
  <si>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</si>
  <si>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</si>
  <si>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</si>
  <si>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</si>
  <si>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</si>
  <si>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</si>
  <si>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</si>
  <si>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</si>
  <si>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</si>
  <si>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</si>
  <si>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</si>
  <si>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</si>
  <si>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</si>
  <si>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</si>
  <si>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</si>
  <si>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</si>
  <si>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</si>
  <si>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</si>
  <si>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</si>
  <si>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</si>
  <si>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</si>
  <si>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</si>
  <si>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</si>
  <si>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</si>
  <si>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</si>
  <si>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</si>
  <si>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</si>
  <si>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</si>
  <si>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</si>
  <si>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</si>
  <si>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</si>
  <si>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</si>
  <si>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</si>
  <si>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</si>
  <si>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</si>
  <si>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31. decembra 2023. godine</t>
  </si>
  <si>
    <t>Januar, 2023. godine                                                                                     verzija 01</t>
  </si>
  <si>
    <t>January, 2023.                                                                                           version 01</t>
  </si>
  <si>
    <r>
      <t>for the period 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  <charset val="238"/>
      </rPr>
      <t xml:space="preserve"> of January - 31</t>
    </r>
    <r>
      <rPr>
        <b/>
        <vertAlign val="superscript"/>
        <sz val="10"/>
        <color theme="1"/>
        <rFont val="Arial"/>
        <family val="2"/>
      </rPr>
      <t xml:space="preserve">st </t>
    </r>
    <r>
      <rPr>
        <b/>
        <sz val="10"/>
        <color theme="1"/>
        <rFont val="Arial"/>
        <family val="2"/>
      </rPr>
      <t>of</t>
    </r>
    <r>
      <rPr>
        <b/>
        <sz val="10"/>
        <color theme="1"/>
        <rFont val="Arial"/>
        <family val="2"/>
        <charset val="238"/>
      </rPr>
      <t xml:space="preserve"> December 2023.</t>
    </r>
  </si>
  <si>
    <t>Tablela 1: Podaci o osiguranju za period od 1. januara do 31. decembra 2023. godine</t>
  </si>
  <si>
    <r>
      <t>Table 1: Insurance data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December 2023</t>
    </r>
  </si>
  <si>
    <t>Tablela 2: Bruto fakturisana premija za period od 1. januara do 31. decembra 2023. godine</t>
  </si>
  <si>
    <r>
      <t>Table 2: Gross Written Premium for the period 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January - 31</t>
    </r>
    <r>
      <rPr>
        <u/>
        <vertAlign val="superscript"/>
        <sz val="10"/>
        <color rgb="FF0000FF"/>
        <rFont val="Arial"/>
        <family val="2"/>
        <charset val="238"/>
      </rPr>
      <t>st</t>
    </r>
    <r>
      <rPr>
        <u/>
        <sz val="10"/>
        <color rgb="FF0000FF"/>
        <rFont val="Arial"/>
        <family val="2"/>
        <charset val="238"/>
      </rPr>
      <t xml:space="preserve"> of December 2023</t>
    </r>
  </si>
  <si>
    <t>Tabela 1: Podaci o osiguranju za period od 1. januara do 31. decembra 2023. godine</t>
  </si>
  <si>
    <r>
      <t>Table 1: Insurance data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December 2023</t>
    </r>
  </si>
  <si>
    <t>Tabela 2: Bruto fakturisana premija za period od 1. januara do 31. decembra 2023. godine</t>
  </si>
  <si>
    <r>
      <t>Table 2: Gross Written Premium for the period 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January - 31</t>
    </r>
    <r>
      <rPr>
        <i/>
        <vertAlign val="superscript"/>
        <sz val="10"/>
        <color theme="1"/>
        <rFont val="Arial"/>
        <family val="2"/>
      </rPr>
      <t>st</t>
    </r>
    <r>
      <rPr>
        <i/>
        <sz val="10"/>
        <color theme="1"/>
        <rFont val="Arial"/>
        <family val="2"/>
        <charset val="238"/>
      </rPr>
      <t xml:space="preserve"> of December 2023</t>
    </r>
  </si>
  <si>
    <r>
      <t xml:space="preserve">BFP/ </t>
    </r>
    <r>
      <rPr>
        <sz val="8"/>
        <color theme="0"/>
        <rFont val="Arial"/>
        <family val="2"/>
        <charset val="238"/>
      </rPr>
      <t>GWP 
XII 2022</t>
    </r>
  </si>
  <si>
    <r>
      <t xml:space="preserve">BFP/ </t>
    </r>
    <r>
      <rPr>
        <sz val="8"/>
        <color theme="0"/>
        <rFont val="Arial"/>
        <family val="2"/>
        <charset val="238"/>
      </rPr>
      <t>GWP
XII 2023</t>
    </r>
  </si>
  <si>
    <r>
      <t xml:space="preserve">Učešće/ 
</t>
    </r>
    <r>
      <rPr>
        <sz val="8"/>
        <color theme="0"/>
        <rFont val="Arial"/>
        <family val="2"/>
        <charset val="238"/>
      </rPr>
      <t>Share XII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</si>
  <si>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XII 2023</t>
    </r>
  </si>
  <si>
    <t>BFP/ GWP 
XII 2022</t>
  </si>
  <si>
    <t>BFP/ GWP
XII 2023</t>
  </si>
  <si>
    <t>Učešće/ 
Share XII 2022</t>
  </si>
  <si>
    <t>Učešće/
  Share XII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</si>
</sst>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b/>
      <sz val="9"/>
      <color theme="0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0"/>
      <color theme="1"/>
      <name val="Arial"/>
      <family val="2"/>
    </font>
    <font>
      <u/>
      <vertAlign val="superscript"/>
      <sz val="10"/>
      <color rgb="FF0000FF"/>
      <name val="Arial"/>
      <family val="2"/>
      <charset val="238"/>
    </font>
    <font>
      <i/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28" fillId="39" borderId="0" xfId="66" applyNumberFormat="1" applyFill="1" applyAlignment="1" applyProtection="1">
      <alignment horizontal="left" vertical="center" wrapText="1"/>
    </xf>
    <xf numFmtId="165" fontId="54" fillId="0" borderId="0" xfId="3" applyNumberFormat="1" applyFont="1" applyAlignment="1">
      <alignment horizontal="center" vertical="center" wrapText="1"/>
    </xf>
    <xf numFmtId="168" fontId="55" fillId="0" borderId="0" xfId="6" applyNumberFormat="1" applyFont="1" applyFill="1" applyBorder="1" applyAlignment="1">
      <alignment horizontal="right" vertical="center" wrapText="1"/>
    </xf>
    <xf numFmtId="168" fontId="56" fillId="0" borderId="0" xfId="6" applyNumberFormat="1" applyFont="1" applyFill="1" applyBorder="1" applyAlignment="1">
      <alignment horizontal="right" vertical="center" wrapText="1"/>
    </xf>
    <xf numFmtId="168" fontId="56" fillId="0" borderId="0" xfId="5" applyNumberFormat="1" applyFont="1" applyFill="1" applyBorder="1" applyAlignment="1">
      <alignment horizontal="right" vertical="center" wrapText="1"/>
    </xf>
    <xf numFmtId="168" fontId="46" fillId="0" borderId="0" xfId="6" applyNumberFormat="1" applyFont="1" applyFill="1" applyBorder="1" applyAlignment="1">
      <alignment horizontal="right"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65" fontId="54" fillId="0" borderId="0" xfId="3" applyNumberFormat="1" applyFont="1" applyAlignment="1">
      <alignment horizontal="center" vertical="center" wrapText="1"/>
    </xf>
    <xf numFmtId="0" fontId="54" fillId="0" borderId="0" xfId="3" applyFont="1" applyAlignment="1">
      <alignment horizontal="center" vertical="center"/>
    </xf>
    <xf numFmtId="0" fontId="54" fillId="0" borderId="0" xfId="3" applyFont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Fill="1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3</xdr:col>
      <xdr:colOff>445750</xdr:colOff>
      <xdr:row>59</xdr:row>
      <xdr:rowOff>118393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FDE0B3-767E-6DF8-C635-E6A5952BD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53700"/>
          <a:ext cx="4170025" cy="3261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G25" sqref="G25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5" sqref="A35"/>
    </sheetView>
  </sheetViews>
  <sheetFormatPr defaultColWidth="9.140625" defaultRowHeight="12.75" x14ac:dyDescent="0.2"/>
  <cols>
    <col min="1" max="1" width="93.4257812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65</v>
      </c>
    </row>
    <row r="6" spans="1:1" s="5" customFormat="1" ht="14.25" x14ac:dyDescent="0.2">
      <c r="A6" s="52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6" t="s">
        <v>67</v>
      </c>
    </row>
    <row r="10" spans="1:1" s="5" customFormat="1" ht="14.25" x14ac:dyDescent="0.2">
      <c r="A10" s="92" t="s">
        <v>68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69"/>
  <sheetViews>
    <sheetView showGridLines="0" topLeftCell="A27" zoomScaleNormal="100" workbookViewId="0">
      <selection activeCell="H53" sqref="H53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3" width="9.140625" style="44"/>
    <col min="14" max="14" width="10.28515625" style="44" bestFit="1" customWidth="1"/>
    <col min="15" max="16384" width="9.140625" style="44"/>
  </cols>
  <sheetData>
    <row r="2" spans="1:14" s="39" customFormat="1" ht="14.25" x14ac:dyDescent="0.25">
      <c r="A2" s="57" t="s">
        <v>69</v>
      </c>
      <c r="B2" s="57"/>
      <c r="C2" s="57"/>
      <c r="D2" s="57"/>
      <c r="E2" s="38"/>
      <c r="F2" s="38"/>
      <c r="G2" s="38"/>
    </row>
    <row r="3" spans="1:14" s="41" customFormat="1" ht="14.25" x14ac:dyDescent="0.25">
      <c r="A3" s="104" t="s">
        <v>70</v>
      </c>
      <c r="B3" s="104"/>
      <c r="C3" s="104"/>
      <c r="D3" s="104"/>
      <c r="E3" s="40"/>
      <c r="F3" s="40"/>
      <c r="G3" s="40"/>
    </row>
    <row r="5" spans="1:14" s="42" customFormat="1" ht="16.5" customHeight="1" x14ac:dyDescent="0.25">
      <c r="A5" s="107" t="s">
        <v>10</v>
      </c>
      <c r="B5" s="107" t="s">
        <v>42</v>
      </c>
      <c r="C5" s="113" t="s">
        <v>43</v>
      </c>
      <c r="D5" s="113"/>
      <c r="E5" s="112" t="s">
        <v>34</v>
      </c>
      <c r="F5" s="112"/>
      <c r="G5" s="112"/>
    </row>
    <row r="6" spans="1:14" s="10" customFormat="1" ht="23.25" customHeight="1" x14ac:dyDescent="0.25">
      <c r="A6" s="107"/>
      <c r="B6" s="107"/>
      <c r="C6" s="111" t="s">
        <v>52</v>
      </c>
      <c r="D6" s="111" t="s">
        <v>55</v>
      </c>
      <c r="E6" s="111" t="s">
        <v>38</v>
      </c>
      <c r="F6" s="110" t="s">
        <v>41</v>
      </c>
      <c r="G6" s="110"/>
      <c r="J6" s="100"/>
      <c r="K6" s="100"/>
      <c r="L6" s="100"/>
      <c r="M6" s="100"/>
      <c r="N6" s="100"/>
    </row>
    <row r="7" spans="1:14" ht="27" customHeight="1" x14ac:dyDescent="0.25">
      <c r="A7" s="107"/>
      <c r="B7" s="107"/>
      <c r="C7" s="111"/>
      <c r="D7" s="111"/>
      <c r="E7" s="111"/>
      <c r="F7" s="50" t="s">
        <v>40</v>
      </c>
      <c r="G7" s="50" t="s">
        <v>39</v>
      </c>
      <c r="H7" s="36"/>
      <c r="I7" s="43"/>
      <c r="J7" s="101"/>
      <c r="K7" s="101"/>
      <c r="L7" s="102"/>
      <c r="M7" s="102"/>
      <c r="N7" s="102"/>
    </row>
    <row r="8" spans="1:14" s="11" customFormat="1" ht="22.5" x14ac:dyDescent="0.25">
      <c r="A8" s="25">
        <v>1</v>
      </c>
      <c r="B8" s="23" t="s">
        <v>11</v>
      </c>
      <c r="C8" s="28">
        <v>48993</v>
      </c>
      <c r="D8" s="28">
        <v>12657591.140000001</v>
      </c>
      <c r="E8" s="35">
        <v>10310</v>
      </c>
      <c r="F8" s="28">
        <v>9726</v>
      </c>
      <c r="G8" s="28">
        <v>6189727.2200000007</v>
      </c>
      <c r="H8" s="51"/>
      <c r="I8" s="46"/>
      <c r="J8" s="101"/>
      <c r="K8" s="101"/>
      <c r="L8" s="101"/>
      <c r="M8" s="103"/>
      <c r="N8" s="103"/>
    </row>
    <row r="9" spans="1:14" s="11" customFormat="1" ht="22.5" x14ac:dyDescent="0.25">
      <c r="A9" s="25">
        <v>2</v>
      </c>
      <c r="B9" s="23" t="s">
        <v>12</v>
      </c>
      <c r="C9" s="28">
        <v>16040</v>
      </c>
      <c r="D9" s="28">
        <v>5984464.6600000001</v>
      </c>
      <c r="E9" s="35">
        <v>36645</v>
      </c>
      <c r="F9" s="28">
        <v>35287</v>
      </c>
      <c r="G9" s="28">
        <v>2646613.3199999998</v>
      </c>
      <c r="H9" s="51"/>
      <c r="I9" s="37"/>
      <c r="J9" s="101"/>
      <c r="K9" s="101"/>
      <c r="L9" s="101"/>
      <c r="M9" s="93"/>
      <c r="N9" s="93"/>
    </row>
    <row r="10" spans="1:14" s="11" customFormat="1" ht="22.5" x14ac:dyDescent="0.25">
      <c r="A10" s="25">
        <v>3</v>
      </c>
      <c r="B10" s="23" t="s">
        <v>13</v>
      </c>
      <c r="C10" s="28">
        <v>19837</v>
      </c>
      <c r="D10" s="28">
        <v>9088810.0899999999</v>
      </c>
      <c r="E10" s="35">
        <v>3855</v>
      </c>
      <c r="F10" s="28">
        <v>3521</v>
      </c>
      <c r="G10" s="28">
        <v>4827155.67</v>
      </c>
      <c r="H10" s="51"/>
      <c r="I10" s="37"/>
      <c r="J10" s="94"/>
      <c r="K10" s="94"/>
      <c r="L10" s="95"/>
      <c r="M10" s="94"/>
      <c r="N10" s="94"/>
    </row>
    <row r="11" spans="1:14" s="11" customFormat="1" ht="22.5" x14ac:dyDescent="0.25">
      <c r="A11" s="25">
        <v>4</v>
      </c>
      <c r="B11" s="23" t="s">
        <v>14</v>
      </c>
      <c r="C11" s="28">
        <v>2</v>
      </c>
      <c r="D11" s="28">
        <v>184149.94</v>
      </c>
      <c r="E11" s="35">
        <v>1</v>
      </c>
      <c r="F11" s="28">
        <v>0</v>
      </c>
      <c r="G11" s="28">
        <v>0</v>
      </c>
      <c r="H11" s="51"/>
      <c r="I11" s="37"/>
      <c r="J11" s="94"/>
      <c r="K11" s="94"/>
      <c r="L11" s="95"/>
      <c r="M11" s="94"/>
      <c r="N11" s="94"/>
    </row>
    <row r="12" spans="1:14" s="11" customFormat="1" ht="22.5" x14ac:dyDescent="0.25">
      <c r="A12" s="25">
        <v>5</v>
      </c>
      <c r="B12" s="23" t="s">
        <v>15</v>
      </c>
      <c r="C12" s="28">
        <v>16</v>
      </c>
      <c r="D12" s="28">
        <v>756134.20000000007</v>
      </c>
      <c r="E12" s="35">
        <v>2</v>
      </c>
      <c r="F12" s="29">
        <v>2</v>
      </c>
      <c r="G12" s="29">
        <v>38642.949999999997</v>
      </c>
      <c r="H12" s="51"/>
      <c r="I12" s="37"/>
      <c r="J12" s="94"/>
      <c r="K12" s="94"/>
      <c r="L12" s="95"/>
      <c r="M12" s="94"/>
      <c r="N12" s="94"/>
    </row>
    <row r="13" spans="1:14" s="11" customFormat="1" ht="22.5" x14ac:dyDescent="0.25">
      <c r="A13" s="25">
        <v>6</v>
      </c>
      <c r="B13" s="23" t="s">
        <v>16</v>
      </c>
      <c r="C13" s="28">
        <v>50</v>
      </c>
      <c r="D13" s="28">
        <v>563866.13</v>
      </c>
      <c r="E13" s="35">
        <v>3</v>
      </c>
      <c r="F13" s="28">
        <v>1</v>
      </c>
      <c r="G13" s="28">
        <v>0</v>
      </c>
      <c r="H13" s="51"/>
      <c r="I13" s="37"/>
      <c r="J13" s="94"/>
      <c r="K13" s="94"/>
      <c r="L13" s="95"/>
      <c r="M13" s="94"/>
      <c r="N13" s="94"/>
    </row>
    <row r="14" spans="1:14" s="11" customFormat="1" ht="22.5" x14ac:dyDescent="0.25">
      <c r="A14" s="25">
        <v>7</v>
      </c>
      <c r="B14" s="23" t="s">
        <v>17</v>
      </c>
      <c r="C14" s="28">
        <v>80</v>
      </c>
      <c r="D14" s="28">
        <v>616903.25</v>
      </c>
      <c r="E14" s="35">
        <v>188</v>
      </c>
      <c r="F14" s="28">
        <v>185</v>
      </c>
      <c r="G14" s="28">
        <v>30437.279999999999</v>
      </c>
      <c r="H14" s="51"/>
      <c r="I14" s="37"/>
      <c r="J14" s="94"/>
      <c r="K14" s="94"/>
      <c r="L14" s="95"/>
      <c r="M14" s="96"/>
      <c r="N14" s="96"/>
    </row>
    <row r="15" spans="1:14" s="11" customFormat="1" ht="38.25" customHeight="1" x14ac:dyDescent="0.25">
      <c r="A15" s="25">
        <v>8</v>
      </c>
      <c r="B15" s="23" t="s">
        <v>18</v>
      </c>
      <c r="C15" s="28">
        <v>38677</v>
      </c>
      <c r="D15" s="28">
        <v>4067170.45</v>
      </c>
      <c r="E15" s="35">
        <v>456</v>
      </c>
      <c r="F15" s="28">
        <v>350</v>
      </c>
      <c r="G15" s="28">
        <v>724806.73</v>
      </c>
      <c r="H15" s="51"/>
      <c r="I15" s="37"/>
      <c r="J15" s="94"/>
      <c r="K15" s="94"/>
      <c r="L15" s="95"/>
      <c r="M15" s="94"/>
      <c r="N15" s="94"/>
    </row>
    <row r="16" spans="1:14" s="11" customFormat="1" ht="22.5" x14ac:dyDescent="0.25">
      <c r="A16" s="25">
        <v>9</v>
      </c>
      <c r="B16" s="23" t="s">
        <v>19</v>
      </c>
      <c r="C16" s="28">
        <v>28342</v>
      </c>
      <c r="D16" s="28">
        <v>10810936.17</v>
      </c>
      <c r="E16" s="35">
        <v>2079</v>
      </c>
      <c r="F16" s="28">
        <v>1811</v>
      </c>
      <c r="G16" s="28">
        <v>3694004.51</v>
      </c>
      <c r="H16" s="51"/>
      <c r="I16" s="37"/>
      <c r="J16" s="94"/>
      <c r="K16" s="94"/>
      <c r="L16" s="95"/>
      <c r="M16" s="94"/>
      <c r="N16" s="94"/>
    </row>
    <row r="17" spans="1:14" s="11" customFormat="1" ht="33.75" x14ac:dyDescent="0.25">
      <c r="A17" s="25">
        <v>10</v>
      </c>
      <c r="B17" s="23" t="s">
        <v>20</v>
      </c>
      <c r="C17" s="28">
        <v>284307</v>
      </c>
      <c r="D17" s="28">
        <v>43675721.43</v>
      </c>
      <c r="E17" s="35">
        <v>16521</v>
      </c>
      <c r="F17" s="28">
        <v>14511</v>
      </c>
      <c r="G17" s="28">
        <v>18495048</v>
      </c>
      <c r="H17" s="51"/>
      <c r="I17" s="37"/>
      <c r="J17" s="94"/>
      <c r="K17" s="94"/>
      <c r="L17" s="95"/>
      <c r="M17" s="94"/>
      <c r="N17" s="94"/>
    </row>
    <row r="18" spans="1:14" s="11" customFormat="1" ht="33.75" x14ac:dyDescent="0.25">
      <c r="A18" s="25">
        <v>11</v>
      </c>
      <c r="B18" s="23" t="s">
        <v>51</v>
      </c>
      <c r="C18" s="28">
        <v>40</v>
      </c>
      <c r="D18" s="28">
        <v>918507.50999999989</v>
      </c>
      <c r="E18" s="35">
        <v>144</v>
      </c>
      <c r="F18" s="28">
        <v>144</v>
      </c>
      <c r="G18" s="28">
        <v>16424.98</v>
      </c>
      <c r="H18" s="51"/>
      <c r="I18" s="37"/>
      <c r="J18" s="94"/>
      <c r="K18" s="94"/>
      <c r="L18" s="95"/>
      <c r="M18" s="94"/>
      <c r="N18" s="94"/>
    </row>
    <row r="19" spans="1:14" s="11" customFormat="1" ht="33.75" x14ac:dyDescent="0.25">
      <c r="A19" s="25">
        <v>12</v>
      </c>
      <c r="B19" s="23" t="s">
        <v>21</v>
      </c>
      <c r="C19" s="28">
        <v>3473</v>
      </c>
      <c r="D19" s="28">
        <v>434828.70999999996</v>
      </c>
      <c r="E19" s="35">
        <v>24</v>
      </c>
      <c r="F19" s="28">
        <v>20</v>
      </c>
      <c r="G19" s="28">
        <v>9265.82</v>
      </c>
      <c r="H19" s="51"/>
      <c r="I19" s="37"/>
      <c r="J19" s="94"/>
      <c r="K19" s="94"/>
      <c r="L19" s="95"/>
      <c r="M19" s="94"/>
      <c r="N19" s="94"/>
    </row>
    <row r="20" spans="1:14" s="11" customFormat="1" ht="22.5" x14ac:dyDescent="0.25">
      <c r="A20" s="25">
        <v>13</v>
      </c>
      <c r="B20" s="23" t="s">
        <v>22</v>
      </c>
      <c r="C20" s="28">
        <v>3291</v>
      </c>
      <c r="D20" s="28">
        <v>2499316.7400000002</v>
      </c>
      <c r="E20" s="35">
        <v>264</v>
      </c>
      <c r="F20" s="28">
        <v>162</v>
      </c>
      <c r="G20" s="28">
        <v>151910.38</v>
      </c>
      <c r="H20" s="51"/>
      <c r="I20" s="37"/>
      <c r="J20" s="94"/>
      <c r="K20" s="94"/>
      <c r="L20" s="95"/>
      <c r="M20" s="94"/>
      <c r="N20" s="94"/>
    </row>
    <row r="21" spans="1:14" s="11" customFormat="1" ht="22.5" x14ac:dyDescent="0.25">
      <c r="A21" s="25">
        <v>14</v>
      </c>
      <c r="B21" s="23" t="s">
        <v>23</v>
      </c>
      <c r="C21" s="28">
        <v>10950</v>
      </c>
      <c r="D21" s="28">
        <v>1358643.8399999999</v>
      </c>
      <c r="E21" s="35">
        <v>52</v>
      </c>
      <c r="F21" s="28">
        <v>39</v>
      </c>
      <c r="G21" s="28">
        <v>184863.35</v>
      </c>
      <c r="H21" s="51"/>
      <c r="I21" s="37"/>
      <c r="J21" s="94"/>
      <c r="K21" s="94"/>
      <c r="L21" s="95"/>
      <c r="M21" s="94"/>
      <c r="N21" s="94"/>
    </row>
    <row r="22" spans="1:14" s="11" customFormat="1" ht="22.5" x14ac:dyDescent="0.25">
      <c r="A22" s="25">
        <v>15</v>
      </c>
      <c r="B22" s="23" t="s">
        <v>49</v>
      </c>
      <c r="C22" s="28">
        <v>316</v>
      </c>
      <c r="D22" s="28">
        <v>62424.56</v>
      </c>
      <c r="E22" s="35">
        <v>59</v>
      </c>
      <c r="F22" s="28">
        <v>51</v>
      </c>
      <c r="G22" s="28">
        <v>42871.7</v>
      </c>
      <c r="H22" s="51"/>
      <c r="I22" s="37"/>
      <c r="J22" s="94"/>
      <c r="K22" s="94"/>
      <c r="L22" s="95"/>
      <c r="M22" s="94"/>
      <c r="N22" s="94"/>
    </row>
    <row r="23" spans="1:14" s="11" customFormat="1" ht="22.5" x14ac:dyDescent="0.25">
      <c r="A23" s="25">
        <v>16</v>
      </c>
      <c r="B23" s="23" t="s">
        <v>24</v>
      </c>
      <c r="C23" s="28">
        <v>3822</v>
      </c>
      <c r="D23" s="28">
        <v>499022.16000000003</v>
      </c>
      <c r="E23" s="35">
        <v>498</v>
      </c>
      <c r="F23" s="28">
        <v>489</v>
      </c>
      <c r="G23" s="28">
        <v>1064070.3199999998</v>
      </c>
      <c r="H23" s="51"/>
      <c r="I23" s="37"/>
      <c r="J23" s="94"/>
      <c r="K23" s="94"/>
      <c r="L23" s="95"/>
      <c r="M23" s="94"/>
      <c r="N23" s="94"/>
    </row>
    <row r="24" spans="1:14" s="11" customFormat="1" ht="22.5" x14ac:dyDescent="0.25">
      <c r="A24" s="25">
        <v>17</v>
      </c>
      <c r="B24" s="23" t="s">
        <v>25</v>
      </c>
      <c r="C24" s="28">
        <v>1744</v>
      </c>
      <c r="D24" s="28">
        <v>5482.5099999999993</v>
      </c>
      <c r="E24" s="35">
        <v>1</v>
      </c>
      <c r="F24" s="28">
        <v>0</v>
      </c>
      <c r="G24" s="28">
        <v>0</v>
      </c>
      <c r="H24" s="51"/>
      <c r="I24" s="37"/>
      <c r="J24" s="94"/>
      <c r="K24" s="94"/>
      <c r="L24" s="95"/>
      <c r="M24" s="94"/>
      <c r="N24" s="94"/>
    </row>
    <row r="25" spans="1:14" s="11" customFormat="1" ht="22.5" x14ac:dyDescent="0.25">
      <c r="A25" s="25">
        <v>18</v>
      </c>
      <c r="B25" s="23" t="s">
        <v>26</v>
      </c>
      <c r="C25" s="28">
        <v>93749</v>
      </c>
      <c r="D25" s="28">
        <v>1555606.33</v>
      </c>
      <c r="E25" s="35">
        <v>5732</v>
      </c>
      <c r="F25" s="28">
        <v>5250</v>
      </c>
      <c r="G25" s="28">
        <v>660261.63</v>
      </c>
      <c r="H25" s="51"/>
      <c r="I25" s="37"/>
      <c r="J25" s="94"/>
      <c r="K25" s="94"/>
      <c r="L25" s="95"/>
      <c r="M25" s="94"/>
      <c r="N25" s="94"/>
    </row>
    <row r="26" spans="1:14" s="11" customFormat="1" ht="22.5" x14ac:dyDescent="0.25">
      <c r="A26" s="25">
        <v>19</v>
      </c>
      <c r="B26" s="23" t="s">
        <v>27</v>
      </c>
      <c r="C26" s="28">
        <v>25661</v>
      </c>
      <c r="D26" s="28">
        <v>91310.13</v>
      </c>
      <c r="E26" s="35">
        <v>10</v>
      </c>
      <c r="F26" s="28">
        <v>9</v>
      </c>
      <c r="G26" s="28">
        <v>534.70000000000005</v>
      </c>
      <c r="H26" s="51"/>
      <c r="I26" s="37"/>
      <c r="J26" s="94"/>
      <c r="K26" s="94"/>
      <c r="L26" s="95"/>
      <c r="M26" s="94"/>
      <c r="N26" s="94"/>
    </row>
    <row r="27" spans="1:14" s="11" customFormat="1" ht="22.5" x14ac:dyDescent="0.25">
      <c r="A27" s="25">
        <v>20</v>
      </c>
      <c r="B27" s="23" t="s">
        <v>50</v>
      </c>
      <c r="C27" s="28">
        <v>75473</v>
      </c>
      <c r="D27" s="28">
        <v>21694883.990000002</v>
      </c>
      <c r="E27" s="35">
        <v>2747</v>
      </c>
      <c r="F27" s="28">
        <v>2358</v>
      </c>
      <c r="G27" s="28">
        <v>10380750.829999998</v>
      </c>
      <c r="H27" s="51"/>
      <c r="I27" s="37"/>
      <c r="J27" s="94"/>
      <c r="K27" s="94"/>
      <c r="L27" s="95"/>
      <c r="M27" s="94"/>
      <c r="N27" s="94"/>
    </row>
    <row r="28" spans="1:14" s="11" customFormat="1" ht="22.5" x14ac:dyDescent="0.25">
      <c r="A28" s="25">
        <v>21</v>
      </c>
      <c r="B28" s="23" t="s">
        <v>28</v>
      </c>
      <c r="C28" s="28">
        <v>140</v>
      </c>
      <c r="D28" s="28">
        <v>25021.120000000003</v>
      </c>
      <c r="E28" s="35">
        <v>45</v>
      </c>
      <c r="F28" s="28">
        <v>36</v>
      </c>
      <c r="G28" s="28">
        <v>52324.310000000005</v>
      </c>
      <c r="H28" s="51"/>
      <c r="I28" s="37"/>
      <c r="J28" s="94"/>
      <c r="K28" s="94"/>
      <c r="L28" s="95"/>
      <c r="M28" s="94"/>
      <c r="N28" s="94"/>
    </row>
    <row r="29" spans="1:14" s="11" customFormat="1" ht="45" x14ac:dyDescent="0.25">
      <c r="A29" s="25">
        <v>22</v>
      </c>
      <c r="B29" s="23" t="s">
        <v>29</v>
      </c>
      <c r="C29" s="28">
        <v>48855</v>
      </c>
      <c r="D29" s="28">
        <v>1838495.54</v>
      </c>
      <c r="E29" s="35">
        <v>861</v>
      </c>
      <c r="F29" s="28">
        <v>700</v>
      </c>
      <c r="G29" s="28">
        <v>565364.57000000007</v>
      </c>
      <c r="H29" s="51"/>
      <c r="I29" s="37"/>
      <c r="J29" s="94"/>
      <c r="K29" s="94"/>
      <c r="L29" s="95"/>
      <c r="M29" s="94"/>
      <c r="N29" s="94"/>
    </row>
    <row r="30" spans="1:14" s="11" customFormat="1" ht="22.5" x14ac:dyDescent="0.25">
      <c r="A30" s="25">
        <v>23</v>
      </c>
      <c r="B30" s="23" t="s">
        <v>30</v>
      </c>
      <c r="C30" s="28">
        <v>228</v>
      </c>
      <c r="D30" s="28">
        <v>64434.52</v>
      </c>
      <c r="E30" s="35">
        <v>3</v>
      </c>
      <c r="F30" s="28">
        <v>3</v>
      </c>
      <c r="G30" s="28">
        <v>2065.1</v>
      </c>
      <c r="H30" s="51"/>
      <c r="I30" s="37"/>
      <c r="J30" s="94"/>
      <c r="K30" s="94"/>
      <c r="L30" s="95"/>
      <c r="M30" s="94"/>
      <c r="N30" s="94"/>
    </row>
    <row r="31" spans="1:14" s="11" customFormat="1" ht="22.5" x14ac:dyDescent="0.25">
      <c r="A31" s="26"/>
      <c r="B31" s="24" t="s">
        <v>31</v>
      </c>
      <c r="C31" s="33">
        <f>SUM(C8:C26)</f>
        <v>579390</v>
      </c>
      <c r="D31" s="33">
        <f t="shared" ref="D31:G31" si="0">SUM(D8:D26)</f>
        <v>95830889.950000003</v>
      </c>
      <c r="E31" s="33">
        <f>SUM(E8:E26)</f>
        <v>76844</v>
      </c>
      <c r="F31" s="33">
        <f t="shared" si="0"/>
        <v>71558</v>
      </c>
      <c r="G31" s="33">
        <f t="shared" si="0"/>
        <v>38776638.56000001</v>
      </c>
      <c r="H31" s="51"/>
      <c r="I31" s="37"/>
      <c r="J31" s="94"/>
      <c r="K31" s="94"/>
      <c r="L31" s="95"/>
      <c r="M31" s="94"/>
      <c r="N31" s="94"/>
    </row>
    <row r="32" spans="1:14" s="11" customFormat="1" ht="22.5" x14ac:dyDescent="0.25">
      <c r="A32" s="26"/>
      <c r="B32" s="24" t="s">
        <v>32</v>
      </c>
      <c r="C32" s="33">
        <f>SUM(C27:C30)</f>
        <v>124696</v>
      </c>
      <c r="D32" s="33">
        <f>SUM(D27:D30)</f>
        <v>23622835.170000002</v>
      </c>
      <c r="E32" s="33">
        <f t="shared" ref="E32:F32" si="1">SUM(E27:E30)</f>
        <v>3656</v>
      </c>
      <c r="F32" s="33">
        <f t="shared" si="1"/>
        <v>3097</v>
      </c>
      <c r="G32" s="33">
        <f>SUM(G27:G30)</f>
        <v>11000504.809999999</v>
      </c>
      <c r="H32" s="51"/>
      <c r="I32" s="37"/>
      <c r="J32" s="94"/>
      <c r="K32" s="94"/>
      <c r="L32" s="95"/>
      <c r="M32" s="94"/>
      <c r="N32" s="94"/>
    </row>
    <row r="33" spans="1:14" s="11" customFormat="1" ht="20.25" customHeight="1" x14ac:dyDescent="0.25">
      <c r="A33" s="26"/>
      <c r="B33" s="27" t="s">
        <v>33</v>
      </c>
      <c r="C33" s="34">
        <f>C31+C32</f>
        <v>704086</v>
      </c>
      <c r="D33" s="34">
        <f t="shared" ref="D33:G33" si="2">D31+D32</f>
        <v>119453725.12</v>
      </c>
      <c r="E33" s="34">
        <f t="shared" si="2"/>
        <v>80500</v>
      </c>
      <c r="F33" s="34">
        <f t="shared" si="2"/>
        <v>74655</v>
      </c>
      <c r="G33" s="34">
        <f t="shared" si="2"/>
        <v>49777143.370000005</v>
      </c>
      <c r="H33" s="51"/>
      <c r="I33" s="37"/>
      <c r="J33" s="97"/>
      <c r="K33" s="97"/>
      <c r="L33" s="97"/>
      <c r="M33" s="97"/>
      <c r="N33" s="97"/>
    </row>
    <row r="34" spans="1:14" ht="17.25" customHeight="1" x14ac:dyDescent="0.25">
      <c r="A34" s="44" t="s">
        <v>47</v>
      </c>
      <c r="D34" s="98"/>
      <c r="H34" s="45"/>
      <c r="I34" s="43"/>
      <c r="J34" s="97"/>
      <c r="K34" s="97"/>
      <c r="L34" s="97"/>
      <c r="M34" s="97"/>
      <c r="N34" s="97"/>
    </row>
    <row r="35" spans="1:14" ht="12" x14ac:dyDescent="0.25">
      <c r="H35" s="43"/>
      <c r="I35" s="43"/>
      <c r="J35" s="97"/>
      <c r="K35" s="97"/>
      <c r="L35" s="97"/>
      <c r="M35" s="97"/>
      <c r="N35" s="97"/>
    </row>
    <row r="36" spans="1:14" ht="15" x14ac:dyDescent="0.25">
      <c r="A36" s="109" t="s">
        <v>9</v>
      </c>
      <c r="B36" s="109"/>
      <c r="C36" s="109"/>
      <c r="H36" s="43"/>
      <c r="I36" s="43"/>
    </row>
    <row r="37" spans="1:14" ht="14.25" x14ac:dyDescent="0.25">
      <c r="A37" s="108" t="s">
        <v>8</v>
      </c>
      <c r="B37" s="108"/>
      <c r="C37" s="108"/>
      <c r="H37" s="43"/>
      <c r="I37" s="43"/>
      <c r="J37" s="43"/>
      <c r="K37" s="43"/>
    </row>
    <row r="38" spans="1:14" x14ac:dyDescent="0.25">
      <c r="H38" s="43"/>
      <c r="I38" s="43"/>
      <c r="J38" s="43"/>
      <c r="K38" s="43"/>
    </row>
    <row r="60" spans="2:4" x14ac:dyDescent="0.25">
      <c r="B60" s="106"/>
      <c r="C60" s="106"/>
      <c r="D60" s="106"/>
    </row>
    <row r="61" spans="2:4" x14ac:dyDescent="0.25">
      <c r="B61" s="99"/>
      <c r="C61" s="99"/>
      <c r="D61" s="99"/>
    </row>
    <row r="62" spans="2:4" x14ac:dyDescent="0.25">
      <c r="B62" s="99"/>
      <c r="C62" s="99"/>
      <c r="D62" s="99"/>
    </row>
    <row r="66" spans="1:2" ht="15.75" customHeight="1" x14ac:dyDescent="0.25">
      <c r="A66" s="44" t="s">
        <v>47</v>
      </c>
    </row>
    <row r="69" spans="1:2" s="47" customFormat="1" ht="12.75" x14ac:dyDescent="0.25">
      <c r="A69" s="105" t="s">
        <v>35</v>
      </c>
      <c r="B69" s="105"/>
    </row>
  </sheetData>
  <mergeCells count="20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  <mergeCell ref="J6:N6"/>
    <mergeCell ref="J7:K7"/>
    <mergeCell ref="L7:N7"/>
    <mergeCell ref="J8:J9"/>
    <mergeCell ref="K8:K9"/>
    <mergeCell ref="L8:L9"/>
    <mergeCell ref="M8:N8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M29" sqref="M29"/>
    </sheetView>
  </sheetViews>
  <sheetFormatPr defaultColWidth="9.140625" defaultRowHeight="11.25" x14ac:dyDescent="0.2"/>
  <cols>
    <col min="1" max="1" width="32.7109375" style="2" customWidth="1"/>
    <col min="2" max="2" width="9" style="2" bestFit="1" customWidth="1"/>
    <col min="3" max="3" width="9.42578125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0" width="9.5703125" style="2" customWidth="1"/>
    <col min="11" max="11" width="9.7109375" style="2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5"/>
    </row>
    <row r="3" spans="1:16" s="14" customFormat="1" ht="14.25" x14ac:dyDescent="0.2">
      <c r="A3" s="116" t="s">
        <v>72</v>
      </c>
      <c r="B3" s="116"/>
      <c r="C3" s="116"/>
      <c r="D3" s="116"/>
      <c r="E3" s="1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15"/>
      <c r="N4" s="115"/>
    </row>
    <row r="5" spans="1:16" s="9" customFormat="1" ht="12.75" x14ac:dyDescent="0.2">
      <c r="A5" s="117" t="s">
        <v>56</v>
      </c>
      <c r="B5" s="117" t="s">
        <v>57</v>
      </c>
      <c r="C5" s="117"/>
      <c r="D5" s="117"/>
      <c r="E5" s="117"/>
      <c r="F5" s="117" t="s">
        <v>58</v>
      </c>
      <c r="G5" s="117"/>
      <c r="H5" s="117"/>
      <c r="I5" s="117"/>
      <c r="J5" s="117" t="s">
        <v>59</v>
      </c>
      <c r="K5" s="117"/>
      <c r="L5" s="117"/>
      <c r="M5" s="117"/>
      <c r="N5" s="117"/>
    </row>
    <row r="6" spans="1:16" s="8" customFormat="1" ht="33.75" x14ac:dyDescent="0.2">
      <c r="A6" s="117"/>
      <c r="B6" s="58" t="s">
        <v>73</v>
      </c>
      <c r="C6" s="58" t="s">
        <v>74</v>
      </c>
      <c r="D6" s="58" t="s">
        <v>75</v>
      </c>
      <c r="E6" s="58" t="s">
        <v>76</v>
      </c>
      <c r="F6" s="59" t="s">
        <v>77</v>
      </c>
      <c r="G6" s="59" t="s">
        <v>78</v>
      </c>
      <c r="H6" s="59" t="s">
        <v>79</v>
      </c>
      <c r="I6" s="59" t="s">
        <v>80</v>
      </c>
      <c r="J6" s="60" t="s">
        <v>77</v>
      </c>
      <c r="K6" s="60" t="s">
        <v>78</v>
      </c>
      <c r="L6" s="60" t="s">
        <v>79</v>
      </c>
      <c r="M6" s="60" t="s">
        <v>80</v>
      </c>
      <c r="N6" s="61" t="s">
        <v>54</v>
      </c>
    </row>
    <row r="7" spans="1:16" ht="14.25" customHeight="1" x14ac:dyDescent="0.2">
      <c r="A7" s="62" t="s">
        <v>0</v>
      </c>
      <c r="B7" s="63">
        <v>36008211.210000008</v>
      </c>
      <c r="C7" s="64">
        <v>36481323.329999998</v>
      </c>
      <c r="D7" s="65">
        <f>B7/$B$16</f>
        <v>0.41431960609181584</v>
      </c>
      <c r="E7" s="66">
        <f>C7/$C$16</f>
        <v>0.38068438422135309</v>
      </c>
      <c r="F7" s="67"/>
      <c r="G7" s="68"/>
      <c r="H7" s="68"/>
      <c r="I7" s="68"/>
      <c r="J7" s="69">
        <f>B7</f>
        <v>36008211.210000008</v>
      </c>
      <c r="K7" s="63">
        <f>C7</f>
        <v>36481323.329999998</v>
      </c>
      <c r="L7" s="65">
        <f>J7/$J$16</f>
        <v>0.33253715956080121</v>
      </c>
      <c r="M7" s="65">
        <f>K7/$K$16</f>
        <v>0.30540130325238368</v>
      </c>
      <c r="N7" s="70">
        <f>K7/J7*100</f>
        <v>101.31390064682968</v>
      </c>
      <c r="P7" s="54"/>
    </row>
    <row r="8" spans="1:16" ht="14.25" customHeight="1" x14ac:dyDescent="0.2">
      <c r="A8" s="62" t="s">
        <v>44</v>
      </c>
      <c r="B8" s="63">
        <v>17392666.27</v>
      </c>
      <c r="C8" s="64">
        <v>20670381.529999997</v>
      </c>
      <c r="D8" s="65">
        <f>B8/$B$16</f>
        <v>0.20012442706044686</v>
      </c>
      <c r="E8" s="66">
        <f>C8/$C$16</f>
        <v>0.21569643713822154</v>
      </c>
      <c r="F8" s="67"/>
      <c r="G8" s="68"/>
      <c r="H8" s="68"/>
      <c r="I8" s="68"/>
      <c r="J8" s="69">
        <f t="shared" ref="J8:J11" si="0">B8</f>
        <v>17392666.27</v>
      </c>
      <c r="K8" s="63">
        <f>C8</f>
        <v>20670381.529999997</v>
      </c>
      <c r="L8" s="65">
        <f t="shared" ref="L8:L15" si="1">J8/$J$16</f>
        <v>0.1606219149539018</v>
      </c>
      <c r="M8" s="65">
        <f>K8/$K$16</f>
        <v>0.17304091194506568</v>
      </c>
      <c r="N8" s="70">
        <f t="shared" ref="N8:N14" si="2">K8/J8*100</f>
        <v>118.84538695285389</v>
      </c>
      <c r="P8" s="54"/>
    </row>
    <row r="9" spans="1:16" ht="14.25" customHeight="1" x14ac:dyDescent="0.2">
      <c r="A9" s="62" t="s">
        <v>53</v>
      </c>
      <c r="B9" s="63">
        <v>7186146.9500000002</v>
      </c>
      <c r="C9" s="63">
        <v>8684506.5099999979</v>
      </c>
      <c r="D9" s="65">
        <f>B9/$B$16</f>
        <v>8.2685628460628643E-2</v>
      </c>
      <c r="E9" s="66">
        <f>C9/$C$16</f>
        <v>9.0623248041744806E-2</v>
      </c>
      <c r="F9" s="67"/>
      <c r="G9" s="68"/>
      <c r="H9" s="68"/>
      <c r="I9" s="68"/>
      <c r="J9" s="69">
        <f t="shared" si="0"/>
        <v>7186146.9500000002</v>
      </c>
      <c r="K9" s="63">
        <f t="shared" ref="K9:K10" si="3">C9</f>
        <v>8684506.5099999979</v>
      </c>
      <c r="L9" s="65">
        <f t="shared" si="1"/>
        <v>6.6364332318620461E-2</v>
      </c>
      <c r="M9" s="65">
        <f t="shared" ref="M9:M16" si="4">K9/$K$16</f>
        <v>7.2701847525272034E-2</v>
      </c>
      <c r="N9" s="70">
        <f t="shared" si="2"/>
        <v>120.8506668514481</v>
      </c>
      <c r="P9" s="54"/>
    </row>
    <row r="10" spans="1:16" ht="14.25" customHeight="1" x14ac:dyDescent="0.2">
      <c r="A10" s="62" t="s">
        <v>1</v>
      </c>
      <c r="B10" s="63">
        <v>14120669.679999998</v>
      </c>
      <c r="C10" s="64">
        <v>17160183.779999997</v>
      </c>
      <c r="D10" s="65">
        <f>B10/$B$16</f>
        <v>0.16247600486039931</v>
      </c>
      <c r="E10" s="66">
        <f>C10/$C$16</f>
        <v>0.17906735280193439</v>
      </c>
      <c r="F10" s="67"/>
      <c r="G10" s="68"/>
      <c r="H10" s="68"/>
      <c r="I10" s="68"/>
      <c r="J10" s="69">
        <f t="shared" si="0"/>
        <v>14120669.679999998</v>
      </c>
      <c r="K10" s="63">
        <f t="shared" si="3"/>
        <v>17160183.779999997</v>
      </c>
      <c r="L10" s="65">
        <f t="shared" si="1"/>
        <v>0.13040490567827698</v>
      </c>
      <c r="M10" s="65">
        <f t="shared" si="4"/>
        <v>0.14365549306027367</v>
      </c>
      <c r="N10" s="70">
        <f t="shared" si="2"/>
        <v>121.52528292836604</v>
      </c>
      <c r="P10" s="54"/>
    </row>
    <row r="11" spans="1:16" ht="13.15" customHeight="1" x14ac:dyDescent="0.2">
      <c r="A11" s="62" t="s">
        <v>2</v>
      </c>
      <c r="B11" s="71">
        <v>12201567.920000002</v>
      </c>
      <c r="C11" s="72">
        <v>12834494.799999999</v>
      </c>
      <c r="D11" s="73">
        <f>B11/$B$16</f>
        <v>0.14039433352670941</v>
      </c>
      <c r="E11" s="74">
        <f>C11/$C$16</f>
        <v>0.13392857779674622</v>
      </c>
      <c r="F11" s="67"/>
      <c r="G11" s="68"/>
      <c r="H11" s="75"/>
      <c r="I11" s="75"/>
      <c r="J11" s="69">
        <f t="shared" si="0"/>
        <v>12201567.920000002</v>
      </c>
      <c r="K11" s="63">
        <f>C11</f>
        <v>12834494.799999999</v>
      </c>
      <c r="L11" s="65">
        <f t="shared" si="1"/>
        <v>0.11268193009205005</v>
      </c>
      <c r="M11" s="65">
        <f t="shared" si="4"/>
        <v>0.10744323617456727</v>
      </c>
      <c r="N11" s="70">
        <f t="shared" si="2"/>
        <v>105.18725858963211</v>
      </c>
      <c r="P11" s="54"/>
    </row>
    <row r="12" spans="1:16" ht="14.45" customHeight="1" x14ac:dyDescent="0.2">
      <c r="A12" s="76" t="s">
        <v>5</v>
      </c>
      <c r="B12" s="77"/>
      <c r="C12" s="77"/>
      <c r="D12" s="77"/>
      <c r="E12" s="77"/>
      <c r="F12" s="78">
        <v>4882123.07</v>
      </c>
      <c r="G12" s="79">
        <v>5307170.12</v>
      </c>
      <c r="H12" s="80">
        <f>F12/$F$16</f>
        <v>0.22841401368395639</v>
      </c>
      <c r="I12" s="80">
        <f t="shared" ref="I12:I16" si="5">G12/$G$16</f>
        <v>0.22466270800296997</v>
      </c>
      <c r="J12" s="81">
        <f>F12</f>
        <v>4882123.07</v>
      </c>
      <c r="K12" s="63">
        <f>G12</f>
        <v>5307170.12</v>
      </c>
      <c r="L12" s="65">
        <f>J12/$J$16</f>
        <v>4.5086586747002652E-2</v>
      </c>
      <c r="M12" s="65">
        <f t="shared" si="4"/>
        <v>4.4428669885920764E-2</v>
      </c>
      <c r="N12" s="70">
        <f t="shared" si="2"/>
        <v>108.70619285719891</v>
      </c>
      <c r="P12" s="54"/>
    </row>
    <row r="13" spans="1:16" ht="14.25" customHeight="1" x14ac:dyDescent="0.2">
      <c r="A13" s="76" t="s">
        <v>48</v>
      </c>
      <c r="B13" s="77"/>
      <c r="C13" s="77"/>
      <c r="D13" s="77"/>
      <c r="E13" s="77"/>
      <c r="F13" s="82">
        <v>7587919.0999999996</v>
      </c>
      <c r="G13" s="79">
        <v>9156954.5499999989</v>
      </c>
      <c r="H13" s="83">
        <f>F13/$F$16</f>
        <v>0.35500683458603471</v>
      </c>
      <c r="I13" s="83">
        <f t="shared" si="5"/>
        <v>0.38763147962988553</v>
      </c>
      <c r="J13" s="81">
        <f t="shared" ref="J13:J15" si="6">F13</f>
        <v>7587919.0999999996</v>
      </c>
      <c r="K13" s="63">
        <f t="shared" ref="K13:K15" si="7">G13</f>
        <v>9156954.5499999989</v>
      </c>
      <c r="L13" s="65">
        <f t="shared" si="1"/>
        <v>7.0074712952983439E-2</v>
      </c>
      <c r="M13" s="65">
        <f t="shared" si="4"/>
        <v>7.6656919160965217E-2</v>
      </c>
      <c r="N13" s="70">
        <f t="shared" si="2"/>
        <v>120.6780729910523</v>
      </c>
      <c r="P13" s="54"/>
    </row>
    <row r="14" spans="1:16" ht="14.25" customHeight="1" x14ac:dyDescent="0.2">
      <c r="A14" s="76" t="s">
        <v>3</v>
      </c>
      <c r="B14" s="77"/>
      <c r="C14" s="77"/>
      <c r="D14" s="77"/>
      <c r="E14" s="77"/>
      <c r="F14" s="82">
        <v>1805587.97</v>
      </c>
      <c r="G14" s="81">
        <v>1639285.71</v>
      </c>
      <c r="H14" s="83">
        <f>F14/$F$16</f>
        <v>8.447587030762152E-2</v>
      </c>
      <c r="I14" s="83">
        <f t="shared" si="5"/>
        <v>6.9394113712558228E-2</v>
      </c>
      <c r="J14" s="81">
        <f t="shared" si="6"/>
        <v>1805587.97</v>
      </c>
      <c r="K14" s="63">
        <f t="shared" si="7"/>
        <v>1639285.71</v>
      </c>
      <c r="L14" s="65">
        <f t="shared" si="1"/>
        <v>1.6674671545866913E-2</v>
      </c>
      <c r="M14" s="65">
        <f t="shared" si="4"/>
        <v>1.3723186182374955E-2</v>
      </c>
      <c r="N14" s="84">
        <f t="shared" si="2"/>
        <v>90.789578643459834</v>
      </c>
      <c r="P14" s="54"/>
    </row>
    <row r="15" spans="1:16" ht="14.25" customHeight="1" x14ac:dyDescent="0.2">
      <c r="A15" s="76" t="s">
        <v>4</v>
      </c>
      <c r="B15" s="77"/>
      <c r="C15" s="77"/>
      <c r="D15" s="77"/>
      <c r="E15" s="77"/>
      <c r="F15" s="82">
        <v>7098378.3599999994</v>
      </c>
      <c r="G15" s="81">
        <v>7519424.790000001</v>
      </c>
      <c r="H15" s="83">
        <f>F15/$F$16</f>
        <v>0.33210328142238738</v>
      </c>
      <c r="I15" s="83">
        <f>G15/$G$16</f>
        <v>0.31831169865458619</v>
      </c>
      <c r="J15" s="81">
        <f t="shared" si="6"/>
        <v>7098378.3599999994</v>
      </c>
      <c r="K15" s="63">
        <f t="shared" si="7"/>
        <v>7519424.790000001</v>
      </c>
      <c r="L15" s="65">
        <f t="shared" si="1"/>
        <v>6.5553786150496687E-2</v>
      </c>
      <c r="M15" s="65">
        <f t="shared" si="4"/>
        <v>6.2948432813176733E-2</v>
      </c>
      <c r="N15" s="70">
        <f>K15/J15*100</f>
        <v>105.93158618273486</v>
      </c>
      <c r="P15" s="54"/>
    </row>
    <row r="16" spans="1:16" s="12" customFormat="1" ht="18.2" customHeight="1" x14ac:dyDescent="0.2">
      <c r="A16" s="85" t="s">
        <v>60</v>
      </c>
      <c r="B16" s="86">
        <f>SUM(B7:B15)</f>
        <v>86909262.030000001</v>
      </c>
      <c r="C16" s="86">
        <f>SUM(C7:C15)</f>
        <v>95830889.949999988</v>
      </c>
      <c r="D16" s="87">
        <f>B16/B16</f>
        <v>1</v>
      </c>
      <c r="E16" s="87">
        <f>C16/C16</f>
        <v>1</v>
      </c>
      <c r="F16" s="88">
        <f>SUM(F7:F15)</f>
        <v>21374008.5</v>
      </c>
      <c r="G16" s="88">
        <f>SUM(G7:G15)</f>
        <v>23622835.170000002</v>
      </c>
      <c r="H16" s="89">
        <f>SUM(H7:H15)</f>
        <v>1</v>
      </c>
      <c r="I16" s="89">
        <f t="shared" si="5"/>
        <v>1</v>
      </c>
      <c r="J16" s="88">
        <f>SUM(J7:J15)</f>
        <v>108283270.52999999</v>
      </c>
      <c r="K16" s="88">
        <f>SUM(K7:K15)</f>
        <v>119453725.11999999</v>
      </c>
      <c r="L16" s="90">
        <f>J16/J16</f>
        <v>1</v>
      </c>
      <c r="M16" s="90">
        <f t="shared" si="4"/>
        <v>1</v>
      </c>
      <c r="N16" s="91">
        <f>K16/J16*100</f>
        <v>110.31595604318693</v>
      </c>
      <c r="O16" s="54"/>
    </row>
    <row r="17" spans="1:14" ht="21" customHeight="1" x14ac:dyDescent="0.2">
      <c r="A17" s="2" t="s">
        <v>46</v>
      </c>
      <c r="B17" s="48"/>
      <c r="C17" s="49"/>
      <c r="D17" s="55"/>
      <c r="H17" s="53"/>
      <c r="N17" s="54"/>
    </row>
    <row r="18" spans="1:14" ht="12" x14ac:dyDescent="0.2">
      <c r="A18" s="8"/>
      <c r="B18" s="49"/>
      <c r="C18" s="49"/>
    </row>
    <row r="19" spans="1:14" x14ac:dyDescent="0.2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x14ac:dyDescent="0.2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x14ac:dyDescent="0.2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Bosnjak</dc:creator>
  <cp:lastModifiedBy>Dusan Damjanovic</cp:lastModifiedBy>
  <cp:lastPrinted>2021-03-24T07:48:05Z</cp:lastPrinted>
  <dcterms:created xsi:type="dcterms:W3CDTF">2018-02-21T07:14:25Z</dcterms:created>
  <dcterms:modified xsi:type="dcterms:W3CDTF">2024-01-16T11:18:36Z</dcterms:modified>
</cp:coreProperties>
</file>