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FE459B7-1ED2-45C7-A257-ED3BC71384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I6" i="3" l="1"/>
  <c r="M6" i="3"/>
  <c r="L6" i="3"/>
  <c r="K6" i="3"/>
  <c r="J6" i="3"/>
  <c r="G6" i="3"/>
  <c r="F6" i="3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<sst xmlns="http://schemas.openxmlformats.org/spreadsheetml/2006/main" count="81" uniqueCount="74">
  <si>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</si>
  <si>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</si>
  <si>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</si>
  <si>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</si>
  <si>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</si>
  <si>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</si>
  <si>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</si>
  <si>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</si>
  <si>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</si>
  <si>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</si>
  <si>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</si>
  <si>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</si>
  <si>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</si>
  <si>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</si>
  <si>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</si>
  <si>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</si>
  <si>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</si>
  <si>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</si>
  <si>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</si>
  <si>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</si>
  <si>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</si>
  <si>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</si>
  <si>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</si>
  <si>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</si>
  <si>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</si>
  <si>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</si>
  <si>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</si>
  <si>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</si>
  <si>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</si>
  <si>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</si>
  <si>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</si>
  <si>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</si>
  <si>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</si>
  <si>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</si>
  <si>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</si>
  <si>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</si>
  <si>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</si>
  <si>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</si>
  <si>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</si>
  <si>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</si>
  <si>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</si>
  <si>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</si>
  <si>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</si>
  <si>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</si>
  <si>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</si>
  <si>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</si>
  <si>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</si>
  <si>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</si>
  <si>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</si>
  <si>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</si>
  <si>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</si>
  <si>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</si>
  <si>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</si>
  <si>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</si>
  <si>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</si>
  <si>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</si>
  <si>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</si>
  <si>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</si>
  <si>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</si>
  <si>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</si>
  <si>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</si>
  <si>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</si>
  <si>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Tablela 1: Podaci o osiguranju za period od 1. januara do 30. septembra 2021. godine</t>
  </si>
  <si>
    <t>Table 2: Gross Written Premium for the period 1 January - 30 September 2021</t>
  </si>
  <si>
    <t>za period od 1. januara do 30. septembara 2021. godine</t>
  </si>
  <si>
    <t>for the period 1 January - 30 September 2021</t>
  </si>
  <si>
    <t>Oktobar 2021. godine                                                                                     verzija 01</t>
  </si>
  <si>
    <t>October 2021                                                                                           version 01</t>
  </si>
  <si>
    <t>Tablela 2: Bruto fakturisana premija za period od 1. januara do 30. septembra 2021. godine</t>
  </si>
  <si>
    <t>Table 1: Insurance data for the period 1 January - 30 September 2021</t>
  </si>
  <si>
    <t>BFP/ GWP 
IX 2020</t>
  </si>
  <si>
    <t>BFP/ GWP
IX 2021</t>
  </si>
  <si>
    <t>Učešće/Share IX 2020</t>
  </si>
  <si>
    <t>Učešće/Share IX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</si>
</sst>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8" fontId="26" fillId="0" borderId="0">
      <protection locked="0"/>
    </xf>
    <xf numFmtId="169" fontId="26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2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7" fontId="33" fillId="37" borderId="11" xfId="6" applyNumberFormat="1" applyFont="1" applyFill="1" applyBorder="1" applyAlignment="1">
      <alignment horizontal="right" vertical="center" wrapText="1"/>
    </xf>
    <xf numFmtId="167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2" fontId="31" fillId="39" borderId="0" xfId="0" applyNumberFormat="1" applyFont="1" applyFill="1"/>
    <xf numFmtId="164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F25-4A54-ACC6-80EECA63E9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F25-4A54-ACC6-80EECA63E9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F25-4A54-ACC6-80EECA63E9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F25-4A54-ACC6-80EECA63E9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F25-4A54-ACC6-80EECA63E9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F25-4A54-ACC6-80EECA63E9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F25-4A54-ACC6-80EECA63E94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F25-4A54-ACC6-80EECA63E94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F25-4A54-ACC6-80EECA63E94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25-4A54-ACC6-80EECA63E94A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25-4A54-ACC6-80EECA63E94A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25-4A54-ACC6-80EECA63E94A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25-4A54-ACC6-80EECA63E94A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25-4A54-ACC6-80EECA63E94A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25-4A54-ACC6-80EECA63E94A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F25-4A54-ACC6-80EECA63E94A}"/>
                </c:ext>
              </c:extLst>
            </c:dLbl>
            <c:dLbl>
              <c:idx val="7"/>
              <c:layout>
                <c:manualLayout>
                  <c:x val="-1.9477909150393151E-2"/>
                  <c:y val="-3.87057055867268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38068064314014"/>
                      <c:h val="0.149949560675003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F25-4A54-ACC6-80EECA63E94A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25-4A54-ACC6-80EECA63E94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[1]MO_I!$H$46:$H$53</c:f>
              <c:numCache>
                <c:formatCode>General</c:formatCode>
                <c:ptCount val="8"/>
                <c:pt idx="0">
                  <c:v>28944471.800000001</c:v>
                </c:pt>
                <c:pt idx="1">
                  <c:v>12415884.809999999</c:v>
                </c:pt>
                <c:pt idx="2">
                  <c:v>8256173.8499999996</c:v>
                </c:pt>
                <c:pt idx="3">
                  <c:v>8010735.3799999999</c:v>
                </c:pt>
                <c:pt idx="4">
                  <c:v>4467481.17</c:v>
                </c:pt>
                <c:pt idx="5">
                  <c:v>2933578.9699999997</c:v>
                </c:pt>
                <c:pt idx="6">
                  <c:v>2330412.5500000003</c:v>
                </c:pt>
                <c:pt idx="7">
                  <c:v>7071400.1900000004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F25-4A54-ACC6-80EECA63E94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6F25-4A54-ACC6-80EECA63E9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6F25-4A54-ACC6-80EECA63E94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6F25-4A54-ACC6-80EECA63E9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6F25-4A54-ACC6-80EECA63E94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6F25-4A54-ACC6-80EECA63E94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6F25-4A54-ACC6-80EECA63E94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6F25-4A54-ACC6-80EECA63E94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F25-4A54-ACC6-80EECA63E94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F25-4A54-ACC6-80EECA63E94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F25-4A54-ACC6-80EECA63E94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6F25-4A54-ACC6-80EECA63E94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6F25-4A54-ACC6-80EECA63E94A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6F25-4A54-ACC6-80EECA63E94A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6F25-4A54-ACC6-80EECA63E94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[1]MO_I!$I$46:$I$52</c:f>
              <c:numCache>
                <c:formatCode>General</c:formatCode>
                <c:ptCount val="7"/>
                <c:pt idx="0">
                  <c:v>0.38888106750528439</c:v>
                </c:pt>
                <c:pt idx="1">
                  <c:v>0.16681259800828166</c:v>
                </c:pt>
                <c:pt idx="2">
                  <c:v>0.11092514392669668</c:v>
                </c:pt>
                <c:pt idx="3">
                  <c:v>0.10762757557305813</c:v>
                </c:pt>
                <c:pt idx="4">
                  <c:v>6.0022475395434816E-2</c:v>
                </c:pt>
                <c:pt idx="5">
                  <c:v>3.9413858692859356E-2</c:v>
                </c:pt>
                <c:pt idx="6">
                  <c:v>3.1310065923252119E-2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F25-4A54-ACC6-80EECA63E94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37</xdr:row>
      <xdr:rowOff>66675</xdr:rowOff>
    </xdr:from>
    <xdr:to>
      <xdr:col>5</xdr:col>
      <xdr:colOff>180975</xdr:colOff>
      <xdr:row>63</xdr:row>
      <xdr:rowOff>94562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E626DE-FBF8-4C3E-B48C-94D1F07E6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09%202021/septembar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</sheetNames>
    <sheetDataSet>
      <sheetData sheetId="0">
        <row r="46">
          <cell r="G46" t="str">
            <v>10</v>
          </cell>
          <cell r="H46">
            <v>28944471.800000001</v>
          </cell>
          <cell r="I46">
            <v>0.38888106750528439</v>
          </cell>
        </row>
        <row r="47">
          <cell r="G47" t="str">
            <v>20</v>
          </cell>
          <cell r="H47">
            <v>12415884.809999999</v>
          </cell>
          <cell r="I47">
            <v>0.16681259800828166</v>
          </cell>
        </row>
        <row r="48">
          <cell r="G48" t="str">
            <v>01</v>
          </cell>
          <cell r="H48">
            <v>8256173.8499999996</v>
          </cell>
          <cell r="I48">
            <v>0.11092514392669668</v>
          </cell>
        </row>
        <row r="49">
          <cell r="G49" t="str">
            <v>09</v>
          </cell>
          <cell r="H49">
            <v>8010735.3799999999</v>
          </cell>
          <cell r="I49">
            <v>0.10762757557305813</v>
          </cell>
        </row>
        <row r="50">
          <cell r="G50" t="str">
            <v>03</v>
          </cell>
          <cell r="H50">
            <v>4467481.17</v>
          </cell>
          <cell r="I50">
            <v>6.0022475395434816E-2</v>
          </cell>
        </row>
        <row r="51">
          <cell r="G51" t="str">
            <v>08</v>
          </cell>
          <cell r="H51">
            <v>2933578.9699999997</v>
          </cell>
          <cell r="I51">
            <v>3.9413858692859356E-2</v>
          </cell>
        </row>
        <row r="52">
          <cell r="G52" t="str">
            <v>02</v>
          </cell>
          <cell r="H52">
            <v>2330412.5500000003</v>
          </cell>
          <cell r="I52">
            <v>3.1310065923252119E-2</v>
          </cell>
        </row>
        <row r="53">
          <cell r="G53" t="str">
            <v>Ostalo (manje od 3%)/
Others (less than 3%)</v>
          </cell>
          <cell r="H53">
            <v>7071400.1900000004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workbookViewId="0">
      <selection activeCell="A30" sqref="A30"/>
    </sheetView>
  </sheetViews>
  <sheetFormatPr defaultRowHeight="14.4" x14ac:dyDescent="0.3"/>
  <cols>
    <col min="1" max="1" width="100" style="17" customWidth="1"/>
  </cols>
  <sheetData>
    <row r="7" spans="1:1" ht="15.75" customHeight="1" x14ac:dyDescent="0.3">
      <c r="A7" s="21" t="s">
        <v>6</v>
      </c>
    </row>
    <row r="8" spans="1:1" ht="15.75" customHeight="1" x14ac:dyDescent="0.3">
      <c r="A8" s="22"/>
    </row>
    <row r="9" spans="1:1" ht="15.75" customHeight="1" x14ac:dyDescent="0.3">
      <c r="A9" s="21" t="s">
        <v>7</v>
      </c>
    </row>
    <row r="10" spans="1:1" ht="15.75" customHeight="1" x14ac:dyDescent="0.3"/>
    <row r="11" spans="1:1" ht="15.75" customHeight="1" x14ac:dyDescent="0.3"/>
    <row r="12" spans="1:1" x14ac:dyDescent="0.3">
      <c r="A12" s="18" t="s">
        <v>41</v>
      </c>
    </row>
    <row r="13" spans="1:1" x14ac:dyDescent="0.3">
      <c r="A13" s="18" t="s">
        <v>64</v>
      </c>
    </row>
    <row r="14" spans="1:1" x14ac:dyDescent="0.3">
      <c r="A14" s="19"/>
    </row>
    <row r="15" spans="1:1" x14ac:dyDescent="0.3">
      <c r="A15" s="19"/>
    </row>
    <row r="16" spans="1:1" x14ac:dyDescent="0.3">
      <c r="A16" s="20" t="s">
        <v>42</v>
      </c>
    </row>
    <row r="17" spans="1:1" x14ac:dyDescent="0.3">
      <c r="A17" s="20" t="s">
        <v>65</v>
      </c>
    </row>
    <row r="22" spans="1:1" x14ac:dyDescent="0.3">
      <c r="A22" s="65" t="s">
        <v>66</v>
      </c>
    </row>
    <row r="23" spans="1:1" x14ac:dyDescent="0.3">
      <c r="A23" s="66" t="s">
        <v>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7" sqref="A7"/>
    </sheetView>
  </sheetViews>
  <sheetFormatPr defaultColWidth="9.109375" defaultRowHeight="13.2" x14ac:dyDescent="0.25"/>
  <cols>
    <col min="1" max="1" width="79.88671875" style="3" customWidth="1"/>
    <col min="2" max="16384" width="9.109375" style="3"/>
  </cols>
  <sheetData>
    <row r="2" spans="1:1" x14ac:dyDescent="0.25">
      <c r="A2" s="43" t="s">
        <v>51</v>
      </c>
    </row>
    <row r="5" spans="1:1" s="4" customFormat="1" x14ac:dyDescent="0.25">
      <c r="A5" s="1" t="s">
        <v>62</v>
      </c>
    </row>
    <row r="6" spans="1:1" s="5" customFormat="1" x14ac:dyDescent="0.25">
      <c r="A6" s="63" t="s">
        <v>69</v>
      </c>
    </row>
    <row r="7" spans="1:1" s="4" customFormat="1" x14ac:dyDescent="0.25">
      <c r="A7" s="1" t="s">
        <v>9</v>
      </c>
    </row>
    <row r="8" spans="1:1" s="5" customFormat="1" x14ac:dyDescent="0.25">
      <c r="A8" s="6" t="s">
        <v>8</v>
      </c>
    </row>
    <row r="9" spans="1:1" s="4" customFormat="1" x14ac:dyDescent="0.25">
      <c r="A9" s="64" t="s">
        <v>68</v>
      </c>
    </row>
    <row r="10" spans="1:1" s="93" customFormat="1" x14ac:dyDescent="0.25">
      <c r="A10" s="63" t="s">
        <v>63</v>
      </c>
    </row>
    <row r="59" spans="1:1" x14ac:dyDescent="0.25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69"/>
  <sheetViews>
    <sheetView showGridLines="0" topLeftCell="A4" zoomScaleNormal="100" workbookViewId="0">
      <selection activeCell="D34" sqref="D34"/>
    </sheetView>
  </sheetViews>
  <sheetFormatPr defaultColWidth="9.109375" defaultRowHeight="10.199999999999999" x14ac:dyDescent="0.3"/>
  <cols>
    <col min="1" max="1" width="5" style="88" customWidth="1"/>
    <col min="2" max="2" width="37.44140625" style="88" customWidth="1"/>
    <col min="3" max="3" width="13.44140625" style="88" bestFit="1" customWidth="1"/>
    <col min="4" max="4" width="22.109375" style="88" customWidth="1"/>
    <col min="5" max="5" width="14.88671875" style="88" bestFit="1" customWidth="1"/>
    <col min="6" max="6" width="8.109375" style="88" customWidth="1"/>
    <col min="7" max="7" width="10.33203125" style="88" customWidth="1"/>
    <col min="8" max="16384" width="9.109375" style="88"/>
  </cols>
  <sheetData>
    <row r="2" spans="1:10" s="83" customFormat="1" ht="13.8" x14ac:dyDescent="0.3">
      <c r="A2" s="81" t="s">
        <v>62</v>
      </c>
      <c r="B2" s="81"/>
      <c r="C2" s="81"/>
      <c r="D2" s="81"/>
      <c r="E2" s="82"/>
      <c r="F2" s="82"/>
      <c r="G2" s="82"/>
    </row>
    <row r="3" spans="1:10" s="85" customFormat="1" ht="14.4" x14ac:dyDescent="0.3">
      <c r="A3" s="99" t="s">
        <v>69</v>
      </c>
      <c r="B3" s="99"/>
      <c r="C3" s="99"/>
      <c r="D3" s="99"/>
      <c r="E3" s="84"/>
      <c r="F3" s="84"/>
      <c r="G3" s="84"/>
    </row>
    <row r="5" spans="1:10" s="86" customFormat="1" ht="16.5" customHeight="1" x14ac:dyDescent="0.3">
      <c r="A5" s="102" t="s">
        <v>10</v>
      </c>
      <c r="B5" s="102" t="s">
        <v>47</v>
      </c>
      <c r="C5" s="98" t="s">
        <v>48</v>
      </c>
      <c r="D5" s="98"/>
      <c r="E5" s="97" t="s">
        <v>38</v>
      </c>
      <c r="F5" s="97"/>
      <c r="G5" s="97"/>
    </row>
    <row r="6" spans="1:10" s="10" customFormat="1" ht="23.25" customHeight="1" x14ac:dyDescent="0.3">
      <c r="A6" s="102"/>
      <c r="B6" s="102"/>
      <c r="C6" s="96" t="s">
        <v>58</v>
      </c>
      <c r="D6" s="96" t="s">
        <v>60</v>
      </c>
      <c r="E6" s="96" t="s">
        <v>43</v>
      </c>
      <c r="F6" s="95" t="s">
        <v>46</v>
      </c>
      <c r="G6" s="95"/>
    </row>
    <row r="7" spans="1:10" ht="20.399999999999999" x14ac:dyDescent="0.3">
      <c r="A7" s="102"/>
      <c r="B7" s="102"/>
      <c r="C7" s="96"/>
      <c r="D7" s="96"/>
      <c r="E7" s="96"/>
      <c r="F7" s="80" t="s">
        <v>45</v>
      </c>
      <c r="G7" s="80" t="s">
        <v>44</v>
      </c>
      <c r="H7" s="87"/>
      <c r="I7" s="87"/>
      <c r="J7" s="87"/>
    </row>
    <row r="8" spans="1:10" s="11" customFormat="1" ht="20.399999999999999" x14ac:dyDescent="0.3">
      <c r="A8" s="36">
        <v>1</v>
      </c>
      <c r="B8" s="26" t="s">
        <v>11</v>
      </c>
      <c r="C8" s="41">
        <v>31811</v>
      </c>
      <c r="D8" s="41">
        <v>8256173.8499999996</v>
      </c>
      <c r="E8" s="72">
        <v>8517</v>
      </c>
      <c r="F8" s="41">
        <v>7937</v>
      </c>
      <c r="G8" s="41">
        <v>5794887.8299999991</v>
      </c>
      <c r="H8" s="89"/>
      <c r="I8" s="76"/>
      <c r="J8" s="76"/>
    </row>
    <row r="9" spans="1:10" s="11" customFormat="1" ht="20.399999999999999" x14ac:dyDescent="0.3">
      <c r="A9" s="36">
        <v>2</v>
      </c>
      <c r="B9" s="26" t="s">
        <v>12</v>
      </c>
      <c r="C9" s="41">
        <v>13566</v>
      </c>
      <c r="D9" s="41">
        <v>2330412.5500000003</v>
      </c>
      <c r="E9" s="72">
        <v>12872</v>
      </c>
      <c r="F9" s="41">
        <v>11280</v>
      </c>
      <c r="G9" s="41">
        <v>974561.14</v>
      </c>
      <c r="H9" s="76"/>
      <c r="I9" s="76"/>
      <c r="J9" s="76"/>
    </row>
    <row r="10" spans="1:10" s="11" customFormat="1" ht="20.399999999999999" x14ac:dyDescent="0.3">
      <c r="A10" s="36">
        <v>3</v>
      </c>
      <c r="B10" s="26" t="s">
        <v>13</v>
      </c>
      <c r="C10" s="41">
        <v>13575</v>
      </c>
      <c r="D10" s="41">
        <v>4467481.17</v>
      </c>
      <c r="E10" s="72">
        <v>2401</v>
      </c>
      <c r="F10" s="41">
        <v>2028</v>
      </c>
      <c r="G10" s="41">
        <v>2439822.0100000002</v>
      </c>
      <c r="H10" s="76"/>
      <c r="I10" s="76"/>
      <c r="J10" s="76"/>
    </row>
    <row r="11" spans="1:10" s="11" customFormat="1" ht="20.399999999999999" x14ac:dyDescent="0.3">
      <c r="A11" s="36">
        <v>4</v>
      </c>
      <c r="B11" s="26" t="s">
        <v>14</v>
      </c>
      <c r="C11" s="41">
        <v>7</v>
      </c>
      <c r="D11" s="41">
        <v>151602.16</v>
      </c>
      <c r="E11" s="72">
        <v>0</v>
      </c>
      <c r="F11" s="41">
        <v>0</v>
      </c>
      <c r="G11" s="41">
        <v>0</v>
      </c>
      <c r="H11" s="76"/>
      <c r="I11" s="76"/>
      <c r="J11" s="76"/>
    </row>
    <row r="12" spans="1:10" s="11" customFormat="1" ht="20.399999999999999" x14ac:dyDescent="0.3">
      <c r="A12" s="36">
        <v>5</v>
      </c>
      <c r="B12" s="26" t="s">
        <v>15</v>
      </c>
      <c r="C12" s="41">
        <v>7</v>
      </c>
      <c r="D12" s="41">
        <v>374119.74</v>
      </c>
      <c r="E12" s="72">
        <v>3</v>
      </c>
      <c r="F12" s="42">
        <v>2</v>
      </c>
      <c r="G12" s="42">
        <v>288239.11</v>
      </c>
      <c r="H12" s="76"/>
      <c r="I12" s="76"/>
      <c r="J12" s="76"/>
    </row>
    <row r="13" spans="1:10" s="11" customFormat="1" ht="20.399999999999999" x14ac:dyDescent="0.3">
      <c r="A13" s="36">
        <v>6</v>
      </c>
      <c r="B13" s="26" t="s">
        <v>16</v>
      </c>
      <c r="C13" s="41">
        <v>31</v>
      </c>
      <c r="D13" s="41">
        <v>238006.78999999998</v>
      </c>
      <c r="E13" s="72">
        <v>3</v>
      </c>
      <c r="F13" s="41">
        <v>1</v>
      </c>
      <c r="G13" s="41">
        <v>0</v>
      </c>
      <c r="H13" s="76"/>
      <c r="I13" s="76"/>
      <c r="J13" s="76"/>
    </row>
    <row r="14" spans="1:10" s="11" customFormat="1" ht="20.399999999999999" x14ac:dyDescent="0.3">
      <c r="A14" s="36">
        <v>7</v>
      </c>
      <c r="B14" s="26" t="s">
        <v>17</v>
      </c>
      <c r="C14" s="41">
        <v>177</v>
      </c>
      <c r="D14" s="41">
        <v>372846.95999999996</v>
      </c>
      <c r="E14" s="72">
        <v>111</v>
      </c>
      <c r="F14" s="41">
        <v>110</v>
      </c>
      <c r="G14" s="41">
        <v>34254.06</v>
      </c>
      <c r="H14" s="76"/>
      <c r="I14" s="76"/>
      <c r="J14" s="76"/>
    </row>
    <row r="15" spans="1:10" s="11" customFormat="1" ht="20.399999999999999" x14ac:dyDescent="0.3">
      <c r="A15" s="36">
        <v>8</v>
      </c>
      <c r="B15" s="26" t="s">
        <v>18</v>
      </c>
      <c r="C15" s="41">
        <v>17556</v>
      </c>
      <c r="D15" s="41">
        <v>2933578.9699999997</v>
      </c>
      <c r="E15" s="72">
        <v>378</v>
      </c>
      <c r="F15" s="41">
        <v>311</v>
      </c>
      <c r="G15" s="41">
        <v>673176.02999999991</v>
      </c>
      <c r="H15" s="76"/>
      <c r="I15" s="76"/>
      <c r="J15" s="76"/>
    </row>
    <row r="16" spans="1:10" s="11" customFormat="1" ht="20.399999999999999" x14ac:dyDescent="0.3">
      <c r="A16" s="36">
        <v>9</v>
      </c>
      <c r="B16" s="26" t="s">
        <v>19</v>
      </c>
      <c r="C16" s="41">
        <v>19118</v>
      </c>
      <c r="D16" s="41">
        <v>8010735.3799999999</v>
      </c>
      <c r="E16" s="72">
        <v>1773</v>
      </c>
      <c r="F16" s="41">
        <v>1400</v>
      </c>
      <c r="G16" s="41">
        <v>1313133.6900000002</v>
      </c>
      <c r="H16" s="76"/>
      <c r="I16" s="76"/>
      <c r="J16" s="76"/>
    </row>
    <row r="17" spans="1:10" s="11" customFormat="1" ht="30.6" x14ac:dyDescent="0.3">
      <c r="A17" s="36">
        <v>10</v>
      </c>
      <c r="B17" s="26" t="s">
        <v>20</v>
      </c>
      <c r="C17" s="41">
        <v>244136</v>
      </c>
      <c r="D17" s="41">
        <v>28944471.800000001</v>
      </c>
      <c r="E17" s="72">
        <v>11115</v>
      </c>
      <c r="F17" s="41">
        <v>9494</v>
      </c>
      <c r="G17" s="41">
        <v>10613536.35</v>
      </c>
      <c r="H17" s="76"/>
      <c r="I17" s="76"/>
      <c r="J17" s="76"/>
    </row>
    <row r="18" spans="1:10" s="11" customFormat="1" ht="30.6" x14ac:dyDescent="0.3">
      <c r="A18" s="36">
        <v>11</v>
      </c>
      <c r="B18" s="26" t="s">
        <v>57</v>
      </c>
      <c r="C18" s="41">
        <v>21</v>
      </c>
      <c r="D18" s="41">
        <v>689043.33</v>
      </c>
      <c r="E18" s="72">
        <v>0</v>
      </c>
      <c r="F18" s="41">
        <v>0</v>
      </c>
      <c r="G18" s="41">
        <v>0</v>
      </c>
      <c r="H18" s="76"/>
      <c r="I18" s="76"/>
      <c r="J18" s="76"/>
    </row>
    <row r="19" spans="1:10" s="11" customFormat="1" ht="30.6" x14ac:dyDescent="0.3">
      <c r="A19" s="36">
        <v>12</v>
      </c>
      <c r="B19" s="26" t="s">
        <v>21</v>
      </c>
      <c r="C19" s="41">
        <v>2660</v>
      </c>
      <c r="D19" s="41">
        <v>285720.75</v>
      </c>
      <c r="E19" s="72">
        <v>16</v>
      </c>
      <c r="F19" s="41">
        <v>12</v>
      </c>
      <c r="G19" s="41">
        <v>5801.81</v>
      </c>
      <c r="H19" s="76"/>
      <c r="I19" s="76"/>
      <c r="J19" s="76"/>
    </row>
    <row r="20" spans="1:10" s="11" customFormat="1" ht="20.399999999999999" x14ac:dyDescent="0.3">
      <c r="A20" s="36">
        <v>13</v>
      </c>
      <c r="B20" s="26" t="s">
        <v>22</v>
      </c>
      <c r="C20" s="41">
        <v>2612</v>
      </c>
      <c r="D20" s="41">
        <v>1985439.6500000001</v>
      </c>
      <c r="E20" s="72">
        <v>1872</v>
      </c>
      <c r="F20" s="41">
        <v>1674</v>
      </c>
      <c r="G20" s="41">
        <v>964702.01</v>
      </c>
      <c r="H20" s="76"/>
      <c r="I20" s="76"/>
      <c r="J20" s="76"/>
    </row>
    <row r="21" spans="1:10" s="11" customFormat="1" ht="20.399999999999999" x14ac:dyDescent="0.3">
      <c r="A21" s="36">
        <v>14</v>
      </c>
      <c r="B21" s="26" t="s">
        <v>23</v>
      </c>
      <c r="C21" s="41">
        <v>3545</v>
      </c>
      <c r="D21" s="41">
        <v>855469.15999999992</v>
      </c>
      <c r="E21" s="72">
        <v>85</v>
      </c>
      <c r="F21" s="41">
        <v>79</v>
      </c>
      <c r="G21" s="41">
        <v>156377.50999999998</v>
      </c>
      <c r="H21" s="76"/>
      <c r="I21" s="76"/>
      <c r="J21" s="76"/>
    </row>
    <row r="22" spans="1:10" s="11" customFormat="1" ht="20.399999999999999" x14ac:dyDescent="0.3">
      <c r="A22" s="36">
        <v>15</v>
      </c>
      <c r="B22" s="26" t="s">
        <v>55</v>
      </c>
      <c r="C22" s="41">
        <v>149</v>
      </c>
      <c r="D22" s="41">
        <v>36721.39</v>
      </c>
      <c r="E22" s="72">
        <v>26</v>
      </c>
      <c r="F22" s="41">
        <v>20</v>
      </c>
      <c r="G22" s="41">
        <v>15841.78</v>
      </c>
      <c r="H22" s="76"/>
      <c r="I22" s="76"/>
      <c r="J22" s="76"/>
    </row>
    <row r="23" spans="1:10" s="11" customFormat="1" ht="20.399999999999999" x14ac:dyDescent="0.3">
      <c r="A23" s="36">
        <v>16</v>
      </c>
      <c r="B23" s="26" t="s">
        <v>24</v>
      </c>
      <c r="C23" s="41">
        <v>3420</v>
      </c>
      <c r="D23" s="41">
        <v>229803.98</v>
      </c>
      <c r="E23" s="72">
        <v>214</v>
      </c>
      <c r="F23" s="41">
        <v>210</v>
      </c>
      <c r="G23" s="41">
        <v>21661.99</v>
      </c>
      <c r="H23" s="76"/>
      <c r="I23" s="76"/>
      <c r="J23" s="76"/>
    </row>
    <row r="24" spans="1:10" s="11" customFormat="1" ht="20.399999999999999" x14ac:dyDescent="0.3">
      <c r="A24" s="36">
        <v>17</v>
      </c>
      <c r="B24" s="26" t="s">
        <v>25</v>
      </c>
      <c r="C24" s="41">
        <v>1725</v>
      </c>
      <c r="D24" s="41">
        <v>4100.8899999999994</v>
      </c>
      <c r="E24" s="72">
        <v>2</v>
      </c>
      <c r="F24" s="41">
        <v>0</v>
      </c>
      <c r="G24" s="41">
        <v>0</v>
      </c>
      <c r="H24" s="76"/>
      <c r="I24" s="76"/>
      <c r="J24" s="76"/>
    </row>
    <row r="25" spans="1:10" s="11" customFormat="1" ht="20.399999999999999" x14ac:dyDescent="0.3">
      <c r="A25" s="36">
        <v>18</v>
      </c>
      <c r="B25" s="26" t="s">
        <v>26</v>
      </c>
      <c r="C25" s="41">
        <v>43048</v>
      </c>
      <c r="D25" s="41">
        <v>616786.94999999995</v>
      </c>
      <c r="E25" s="72">
        <v>2623</v>
      </c>
      <c r="F25" s="41">
        <v>2068</v>
      </c>
      <c r="G25" s="41">
        <v>199179.53999999998</v>
      </c>
      <c r="H25" s="76"/>
      <c r="I25" s="76"/>
      <c r="J25" s="76"/>
    </row>
    <row r="26" spans="1:10" s="11" customFormat="1" ht="20.399999999999999" x14ac:dyDescent="0.3">
      <c r="A26" s="36">
        <v>19</v>
      </c>
      <c r="B26" s="26" t="s">
        <v>27</v>
      </c>
      <c r="C26" s="41">
        <v>17990</v>
      </c>
      <c r="D26" s="41">
        <v>57102.14</v>
      </c>
      <c r="E26" s="72">
        <v>12</v>
      </c>
      <c r="F26" s="41">
        <v>9</v>
      </c>
      <c r="G26" s="41">
        <v>325</v>
      </c>
      <c r="H26" s="76"/>
      <c r="I26" s="76"/>
      <c r="J26" s="76"/>
    </row>
    <row r="27" spans="1:10" s="11" customFormat="1" ht="20.399999999999999" x14ac:dyDescent="0.3">
      <c r="A27" s="36">
        <v>20</v>
      </c>
      <c r="B27" s="26" t="s">
        <v>56</v>
      </c>
      <c r="C27" s="41">
        <v>68122</v>
      </c>
      <c r="D27" s="41">
        <v>12415884.809999999</v>
      </c>
      <c r="E27" s="72">
        <v>2041</v>
      </c>
      <c r="F27" s="41">
        <v>1831</v>
      </c>
      <c r="G27" s="41">
        <v>6933616.5</v>
      </c>
      <c r="H27" s="76"/>
      <c r="I27" s="76"/>
      <c r="J27" s="76"/>
    </row>
    <row r="28" spans="1:10" s="11" customFormat="1" ht="20.399999999999999" x14ac:dyDescent="0.3">
      <c r="A28" s="36">
        <v>21</v>
      </c>
      <c r="B28" s="26" t="s">
        <v>28</v>
      </c>
      <c r="C28" s="41">
        <v>111</v>
      </c>
      <c r="D28" s="41">
        <v>16147.9</v>
      </c>
      <c r="E28" s="72">
        <v>26</v>
      </c>
      <c r="F28" s="41">
        <v>22</v>
      </c>
      <c r="G28" s="41">
        <v>18504.28</v>
      </c>
      <c r="H28" s="76"/>
      <c r="I28" s="76"/>
      <c r="J28" s="76"/>
    </row>
    <row r="29" spans="1:10" s="11" customFormat="1" ht="20.399999999999999" x14ac:dyDescent="0.3">
      <c r="A29" s="36">
        <v>22</v>
      </c>
      <c r="B29" s="26" t="s">
        <v>29</v>
      </c>
      <c r="C29" s="41">
        <v>43667</v>
      </c>
      <c r="D29" s="41">
        <v>1157188.3999999999</v>
      </c>
      <c r="E29" s="72">
        <v>623</v>
      </c>
      <c r="F29" s="41">
        <v>453</v>
      </c>
      <c r="G29" s="41">
        <v>364358.12</v>
      </c>
      <c r="H29" s="76"/>
      <c r="I29" s="76"/>
      <c r="J29" s="76"/>
    </row>
    <row r="30" spans="1:10" s="11" customFormat="1" ht="20.399999999999999" x14ac:dyDescent="0.3">
      <c r="A30" s="36">
        <v>23</v>
      </c>
      <c r="B30" s="26" t="s">
        <v>30</v>
      </c>
      <c r="C30" s="41">
        <v>31</v>
      </c>
      <c r="D30" s="41">
        <v>1300</v>
      </c>
      <c r="E30" s="72">
        <v>1</v>
      </c>
      <c r="F30" s="41">
        <v>1</v>
      </c>
      <c r="G30" s="41">
        <v>0</v>
      </c>
      <c r="H30" s="76"/>
      <c r="I30" s="76"/>
      <c r="J30" s="76"/>
    </row>
    <row r="31" spans="1:10" s="11" customFormat="1" ht="20.399999999999999" x14ac:dyDescent="0.3">
      <c r="A31" s="37"/>
      <c r="B31" s="27" t="s">
        <v>31</v>
      </c>
      <c r="C31" s="71">
        <f>SUM(C8:C26)</f>
        <v>415154</v>
      </c>
      <c r="D31" s="71">
        <f t="shared" ref="D31:G31" si="0">SUM(D8:D26)</f>
        <v>60839617.609999992</v>
      </c>
      <c r="E31" s="71">
        <f>SUM(E8:E26)</f>
        <v>42023</v>
      </c>
      <c r="F31" s="71">
        <f t="shared" si="0"/>
        <v>36635</v>
      </c>
      <c r="G31" s="71">
        <f t="shared" si="0"/>
        <v>23495499.859999999</v>
      </c>
      <c r="H31" s="76"/>
      <c r="I31" s="76"/>
      <c r="J31" s="76"/>
    </row>
    <row r="32" spans="1:10" s="11" customFormat="1" ht="20.399999999999999" x14ac:dyDescent="0.3">
      <c r="A32" s="37"/>
      <c r="B32" s="27" t="s">
        <v>32</v>
      </c>
      <c r="C32" s="71">
        <f>SUM(C27:C30)</f>
        <v>111931</v>
      </c>
      <c r="D32" s="71">
        <f>SUM(D27:D30)</f>
        <v>13590521.109999999</v>
      </c>
      <c r="E32" s="71">
        <f t="shared" ref="E32:F32" si="1">SUM(E27:E30)</f>
        <v>2691</v>
      </c>
      <c r="F32" s="71">
        <f t="shared" si="1"/>
        <v>2307</v>
      </c>
      <c r="G32" s="71">
        <f>SUM(G27:G30)</f>
        <v>7316478.9000000004</v>
      </c>
      <c r="H32" s="76"/>
      <c r="I32" s="76"/>
      <c r="J32" s="76"/>
    </row>
    <row r="33" spans="1:10" s="11" customFormat="1" ht="20.25" customHeight="1" x14ac:dyDescent="0.3">
      <c r="A33" s="37"/>
      <c r="B33" s="38" t="s">
        <v>33</v>
      </c>
      <c r="C33" s="71">
        <f>C31+C32</f>
        <v>527085</v>
      </c>
      <c r="D33" s="71">
        <f t="shared" ref="D33:G33" si="2">D31+D32</f>
        <v>74430138.719999999</v>
      </c>
      <c r="E33" s="71">
        <f t="shared" si="2"/>
        <v>44714</v>
      </c>
      <c r="F33" s="71">
        <f t="shared" si="2"/>
        <v>38942</v>
      </c>
      <c r="G33" s="71">
        <f t="shared" si="2"/>
        <v>30811978.759999998</v>
      </c>
      <c r="H33" s="76"/>
      <c r="I33" s="76"/>
      <c r="J33" s="76"/>
    </row>
    <row r="34" spans="1:10" ht="17.25" customHeight="1" x14ac:dyDescent="0.3">
      <c r="A34" s="88" t="s">
        <v>53</v>
      </c>
      <c r="D34" s="90"/>
      <c r="H34" s="87"/>
      <c r="I34" s="87"/>
      <c r="J34" s="87"/>
    </row>
    <row r="35" spans="1:10" x14ac:dyDescent="0.3">
      <c r="H35" s="87"/>
      <c r="I35" s="87"/>
      <c r="J35" s="87"/>
    </row>
    <row r="36" spans="1:10" ht="13.8" x14ac:dyDescent="0.3">
      <c r="A36" s="104" t="s">
        <v>9</v>
      </c>
      <c r="B36" s="104"/>
      <c r="C36" s="104"/>
      <c r="H36" s="87"/>
      <c r="I36" s="87"/>
      <c r="J36" s="87"/>
    </row>
    <row r="37" spans="1:10" ht="14.4" x14ac:dyDescent="0.3">
      <c r="A37" s="103" t="s">
        <v>8</v>
      </c>
      <c r="B37" s="103"/>
      <c r="C37" s="103"/>
      <c r="H37" s="87"/>
      <c r="I37" s="87"/>
      <c r="J37" s="87"/>
    </row>
    <row r="38" spans="1:10" x14ac:dyDescent="0.3">
      <c r="H38" s="87"/>
      <c r="I38" s="87"/>
      <c r="J38" s="87"/>
    </row>
    <row r="60" spans="2:4" x14ac:dyDescent="0.3">
      <c r="B60" s="101"/>
      <c r="C60" s="101"/>
      <c r="D60" s="101"/>
    </row>
    <row r="61" spans="2:4" x14ac:dyDescent="0.3">
      <c r="B61" s="91"/>
      <c r="C61" s="91"/>
      <c r="D61" s="91"/>
    </row>
    <row r="62" spans="2:4" x14ac:dyDescent="0.3">
      <c r="B62" s="91"/>
      <c r="C62" s="91"/>
      <c r="D62" s="91"/>
    </row>
    <row r="66" spans="1:2" ht="15.75" customHeight="1" x14ac:dyDescent="0.3">
      <c r="A66" s="88" t="s">
        <v>53</v>
      </c>
    </row>
    <row r="69" spans="1:2" s="92" customFormat="1" ht="13.2" x14ac:dyDescent="0.3">
      <c r="A69" s="100" t="s">
        <v>40</v>
      </c>
      <c r="B69" s="100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topLeftCell="A10" zoomScaleNormal="100" zoomScaleSheetLayoutView="100" workbookViewId="0">
      <selection activeCell="E28" sqref="E28"/>
    </sheetView>
  </sheetViews>
  <sheetFormatPr defaultColWidth="9.109375" defaultRowHeight="10.199999999999999" x14ac:dyDescent="0.2"/>
  <cols>
    <col min="1" max="1" width="33" style="2" bestFit="1" customWidth="1"/>
    <col min="2" max="2" width="14" style="2" customWidth="1"/>
    <col min="3" max="3" width="13.109375" style="2" customWidth="1"/>
    <col min="4" max="4" width="12.6640625" style="2" customWidth="1"/>
    <col min="5" max="5" width="12.44140625" style="2" customWidth="1"/>
    <col min="6" max="6" width="12.33203125" style="2" bestFit="1" customWidth="1"/>
    <col min="7" max="7" width="11.6640625" style="2" customWidth="1"/>
    <col min="8" max="9" width="12.5546875" style="2" customWidth="1"/>
    <col min="10" max="10" width="11.109375" style="2" customWidth="1"/>
    <col min="11" max="11" width="11.44140625" style="2" customWidth="1"/>
    <col min="12" max="13" width="12.6640625" style="2" customWidth="1"/>
    <col min="14" max="14" width="8.33203125" style="2" customWidth="1"/>
    <col min="15" max="15" width="10" style="2" bestFit="1" customWidth="1"/>
    <col min="16" max="16384" width="9.109375" style="2"/>
  </cols>
  <sheetData>
    <row r="2" spans="1:16" s="13" customFormat="1" ht="15" customHeight="1" x14ac:dyDescent="0.25">
      <c r="A2" s="106" t="s">
        <v>68</v>
      </c>
      <c r="B2" s="106"/>
      <c r="C2" s="106"/>
      <c r="D2" s="106"/>
      <c r="E2" s="106"/>
      <c r="F2" s="106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3">
      <c r="A3" s="107" t="s">
        <v>63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5"/>
      <c r="N4" s="105"/>
    </row>
    <row r="5" spans="1:16" s="9" customFormat="1" ht="16.5" customHeight="1" x14ac:dyDescent="0.25">
      <c r="A5" s="109" t="s">
        <v>37</v>
      </c>
      <c r="B5" s="108" t="s">
        <v>34</v>
      </c>
      <c r="C5" s="108"/>
      <c r="D5" s="108"/>
      <c r="E5" s="108"/>
      <c r="F5" s="108" t="s">
        <v>35</v>
      </c>
      <c r="G5" s="108"/>
      <c r="H5" s="108"/>
      <c r="I5" s="108"/>
      <c r="J5" s="108" t="s">
        <v>36</v>
      </c>
      <c r="K5" s="108"/>
      <c r="L5" s="108"/>
      <c r="M5" s="108"/>
      <c r="N5" s="108"/>
    </row>
    <row r="6" spans="1:16" s="8" customFormat="1" ht="32.25" customHeight="1" x14ac:dyDescent="0.2">
      <c r="A6" s="109"/>
      <c r="B6" s="94" t="s">
        <v>70</v>
      </c>
      <c r="C6" s="94" t="s">
        <v>71</v>
      </c>
      <c r="D6" s="94" t="s">
        <v>72</v>
      </c>
      <c r="E6" s="94" t="s">
        <v>73</v>
      </c>
      <c r="F6" s="56" t="str">
        <f>B6</f>
        <v>BFP/ GWP 
IX 2020</v>
      </c>
      <c r="G6" s="56" t="str">
        <f>C6</f>
        <v>BFP/ GWP
IX 2021</v>
      </c>
      <c r="H6" s="56" t="str">
        <f>D6</f>
        <v>Učešće/Share IX 2020</v>
      </c>
      <c r="I6" s="56" t="str">
        <f>E6</f>
        <v>Učešće/Share IX 2021</v>
      </c>
      <c r="J6" s="94" t="str">
        <f>B6</f>
        <v>BFP/ GWP 
IX 2020</v>
      </c>
      <c r="K6" s="94" t="str">
        <f>C6</f>
        <v>BFP/ GWP
IX 2021</v>
      </c>
      <c r="L6" s="94" t="str">
        <f>D6</f>
        <v>Učešće/Share IX 2020</v>
      </c>
      <c r="M6" s="94" t="str">
        <f>E6</f>
        <v>Učešće/Share IX 2021</v>
      </c>
      <c r="N6" s="94" t="s">
        <v>61</v>
      </c>
      <c r="O6" s="77"/>
    </row>
    <row r="7" spans="1:16" ht="14.25" customHeight="1" x14ac:dyDescent="0.2">
      <c r="A7" s="31" t="s">
        <v>0</v>
      </c>
      <c r="B7" s="29">
        <v>25025308.760000002</v>
      </c>
      <c r="C7" s="68">
        <v>26432937.359999999</v>
      </c>
      <c r="D7" s="24">
        <f>B7/$B$16</f>
        <v>0.43718810977789896</v>
      </c>
      <c r="E7" s="53">
        <f>C7/$C$16</f>
        <v>0.43446915674984965</v>
      </c>
      <c r="F7" s="60"/>
      <c r="G7" s="61"/>
      <c r="H7" s="61"/>
      <c r="I7" s="61"/>
      <c r="J7" s="55">
        <f>B7</f>
        <v>25025308.760000002</v>
      </c>
      <c r="K7" s="29">
        <f>C7</f>
        <v>26432937.359999999</v>
      </c>
      <c r="L7" s="24">
        <f t="shared" ref="L7:L15" si="0">J7/$J$16</f>
        <v>0.34938705874598858</v>
      </c>
      <c r="M7" s="24">
        <f t="shared" ref="M7:M16" si="1">K7/$K$16</f>
        <v>0.35513755334298802</v>
      </c>
      <c r="N7" s="32">
        <f>K7/J7*100</f>
        <v>105.62482011111058</v>
      </c>
      <c r="O7" s="78"/>
      <c r="P7" s="67"/>
    </row>
    <row r="8" spans="1:16" ht="14.25" customHeight="1" x14ac:dyDescent="0.2">
      <c r="A8" s="31" t="s">
        <v>50</v>
      </c>
      <c r="B8" s="29">
        <v>9615249.9900000002</v>
      </c>
      <c r="C8" s="28">
        <v>11094047.529999999</v>
      </c>
      <c r="D8" s="24">
        <f>B8/$B$16</f>
        <v>0.1679768672780228</v>
      </c>
      <c r="E8" s="53">
        <f>C8/$C$16</f>
        <v>0.18234906736456066</v>
      </c>
      <c r="F8" s="60"/>
      <c r="G8" s="61"/>
      <c r="H8" s="61"/>
      <c r="I8" s="61"/>
      <c r="J8" s="55">
        <f t="shared" ref="J8:J11" si="2">B8</f>
        <v>9615249.9900000002</v>
      </c>
      <c r="K8" s="29">
        <f>C8</f>
        <v>11094047.529999999</v>
      </c>
      <c r="L8" s="24">
        <f t="shared" si="0"/>
        <v>0.13424185672718533</v>
      </c>
      <c r="M8" s="24">
        <f t="shared" si="1"/>
        <v>0.14905316207638528</v>
      </c>
      <c r="N8" s="32">
        <f t="shared" ref="N8:N15" si="3">K8/J8*100</f>
        <v>115.37970974793137</v>
      </c>
      <c r="O8" s="78"/>
      <c r="P8" s="67"/>
    </row>
    <row r="9" spans="1:16" ht="14.25" customHeight="1" x14ac:dyDescent="0.2">
      <c r="A9" s="31" t="s">
        <v>59</v>
      </c>
      <c r="B9" s="29">
        <v>4888598.42</v>
      </c>
      <c r="C9" s="29">
        <v>5421092.7799999984</v>
      </c>
      <c r="D9" s="24">
        <f>B9/$B$16</f>
        <v>8.5403026320264391E-2</v>
      </c>
      <c r="E9" s="53">
        <f>C9/$C$16</f>
        <v>8.9104649124371757E-2</v>
      </c>
      <c r="F9" s="60"/>
      <c r="G9" s="61"/>
      <c r="H9" s="61"/>
      <c r="I9" s="61"/>
      <c r="J9" s="55">
        <f t="shared" si="2"/>
        <v>4888598.42</v>
      </c>
      <c r="K9" s="29">
        <f t="shared" ref="K9:K10" si="4">C9</f>
        <v>5421092.7799999984</v>
      </c>
      <c r="L9" s="24">
        <f t="shared" si="0"/>
        <v>6.8251426575169527E-2</v>
      </c>
      <c r="M9" s="24">
        <f t="shared" si="1"/>
        <v>7.2834645658712255E-2</v>
      </c>
      <c r="N9" s="32">
        <f t="shared" si="3"/>
        <v>110.89257726348482</v>
      </c>
      <c r="O9" s="78"/>
      <c r="P9" s="67"/>
    </row>
    <row r="10" spans="1:16" ht="14.25" customHeight="1" x14ac:dyDescent="0.2">
      <c r="A10" s="31" t="s">
        <v>1</v>
      </c>
      <c r="B10" s="29">
        <v>8731722.5800000019</v>
      </c>
      <c r="C10" s="28">
        <v>8925438.3199999966</v>
      </c>
      <c r="D10" s="24">
        <f>B10/$B$16</f>
        <v>0.15254178585627967</v>
      </c>
      <c r="E10" s="53">
        <f>C10/$C$16</f>
        <v>0.14670437899880806</v>
      </c>
      <c r="F10" s="60"/>
      <c r="G10" s="61"/>
      <c r="H10" s="61"/>
      <c r="I10" s="61"/>
      <c r="J10" s="55">
        <f t="shared" si="2"/>
        <v>8731722.5800000019</v>
      </c>
      <c r="K10" s="29">
        <f t="shared" si="4"/>
        <v>8925438.3199999966</v>
      </c>
      <c r="L10" s="24">
        <f t="shared" si="0"/>
        <v>0.12190662258235153</v>
      </c>
      <c r="M10" s="24">
        <f t="shared" si="1"/>
        <v>0.11991699160439233</v>
      </c>
      <c r="N10" s="32">
        <f t="shared" si="3"/>
        <v>102.21852833991427</v>
      </c>
      <c r="O10" s="78"/>
      <c r="P10" s="67"/>
    </row>
    <row r="11" spans="1:16" ht="15.6" customHeight="1" x14ac:dyDescent="0.2">
      <c r="A11" s="31" t="s">
        <v>2</v>
      </c>
      <c r="B11" s="47">
        <v>8980633</v>
      </c>
      <c r="C11" s="48">
        <v>8966101.6199999992</v>
      </c>
      <c r="D11" s="49">
        <f>B11/$B$16</f>
        <v>0.15689021076753426</v>
      </c>
      <c r="E11" s="54">
        <f>C11/$C$16</f>
        <v>0.14737274776240988</v>
      </c>
      <c r="F11" s="60"/>
      <c r="G11" s="61"/>
      <c r="H11" s="62"/>
      <c r="I11" s="62"/>
      <c r="J11" s="55">
        <f t="shared" si="2"/>
        <v>8980633</v>
      </c>
      <c r="K11" s="29">
        <f>C11</f>
        <v>8966101.6199999992</v>
      </c>
      <c r="L11" s="24">
        <f t="shared" si="0"/>
        <v>0.12538174771943009</v>
      </c>
      <c r="M11" s="24">
        <f t="shared" si="1"/>
        <v>0.12046332002321974</v>
      </c>
      <c r="N11" s="32">
        <f t="shared" si="3"/>
        <v>99.838192029448251</v>
      </c>
      <c r="O11" s="78"/>
      <c r="P11" s="67"/>
    </row>
    <row r="12" spans="1:16" ht="14.4" customHeight="1" x14ac:dyDescent="0.2">
      <c r="A12" s="45" t="s">
        <v>5</v>
      </c>
      <c r="B12" s="52"/>
      <c r="C12" s="52"/>
      <c r="D12" s="52"/>
      <c r="E12" s="52"/>
      <c r="F12" s="57">
        <v>3173726.89</v>
      </c>
      <c r="G12" s="58">
        <v>3442364.11</v>
      </c>
      <c r="H12" s="59">
        <f>F12/$F$16</f>
        <v>0.22063049988569258</v>
      </c>
      <c r="I12" s="59">
        <f>G12/$G$16</f>
        <v>0.25329154652260422</v>
      </c>
      <c r="J12" s="30">
        <f t="shared" ref="J12:K15" si="5">F12</f>
        <v>3173726.89</v>
      </c>
      <c r="K12" s="29">
        <f t="shared" si="5"/>
        <v>3442364.11</v>
      </c>
      <c r="L12" s="24">
        <f t="shared" si="0"/>
        <v>4.4309507386879235E-2</v>
      </c>
      <c r="M12" s="24">
        <f t="shared" si="1"/>
        <v>4.6249599546628384E-2</v>
      </c>
      <c r="N12" s="32">
        <f t="shared" si="3"/>
        <v>108.46440885781448</v>
      </c>
      <c r="O12" s="78"/>
      <c r="P12" s="67"/>
    </row>
    <row r="13" spans="1:16" ht="14.25" customHeight="1" x14ac:dyDescent="0.2">
      <c r="A13" s="45" t="s">
        <v>54</v>
      </c>
      <c r="B13" s="52"/>
      <c r="C13" s="52"/>
      <c r="D13" s="52"/>
      <c r="E13" s="52"/>
      <c r="F13" s="46">
        <v>3914274.99</v>
      </c>
      <c r="G13" s="58">
        <v>4378023.3999999994</v>
      </c>
      <c r="H13" s="25">
        <f>F13/$F$16</f>
        <v>0.27211177195330893</v>
      </c>
      <c r="I13" s="25">
        <f>G13/$G$16</f>
        <v>0.32213800814294158</v>
      </c>
      <c r="J13" s="30">
        <f t="shared" si="5"/>
        <v>3914274.99</v>
      </c>
      <c r="K13" s="29">
        <f t="shared" si="5"/>
        <v>4378023.3999999994</v>
      </c>
      <c r="L13" s="24">
        <f t="shared" si="0"/>
        <v>5.4648557546072167E-2</v>
      </c>
      <c r="M13" s="24">
        <f t="shared" si="1"/>
        <v>5.8820572892786888E-2</v>
      </c>
      <c r="N13" s="32">
        <f t="shared" si="3"/>
        <v>111.84761957667158</v>
      </c>
      <c r="O13" s="78"/>
      <c r="P13" s="67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1343172.04</v>
      </c>
      <c r="G14" s="30">
        <v>1296871.8699999999</v>
      </c>
      <c r="H14" s="25">
        <f>F14/$F$16</f>
        <v>9.3374360456606728E-2</v>
      </c>
      <c r="I14" s="25">
        <f>G14/$G$16</f>
        <v>9.5424734600187813E-2</v>
      </c>
      <c r="J14" s="30">
        <f t="shared" si="5"/>
        <v>1343172.04</v>
      </c>
      <c r="K14" s="29">
        <f t="shared" si="5"/>
        <v>1296871.8699999999</v>
      </c>
      <c r="L14" s="24">
        <f t="shared" si="0"/>
        <v>1.8752493043983898E-2</v>
      </c>
      <c r="M14" s="24">
        <f t="shared" si="1"/>
        <v>1.7424015221558623E-2</v>
      </c>
      <c r="N14" s="75">
        <f t="shared" si="3"/>
        <v>96.552923332144388</v>
      </c>
      <c r="O14" s="78"/>
      <c r="P14" s="67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5953631.8600000003</v>
      </c>
      <c r="G15" s="30">
        <v>4473261.7300000004</v>
      </c>
      <c r="H15" s="25">
        <f>F15/$F$16</f>
        <v>0.41388336770439177</v>
      </c>
      <c r="I15" s="25">
        <f>G15/$G$16</f>
        <v>0.32914571073426635</v>
      </c>
      <c r="J15" s="30">
        <f t="shared" si="5"/>
        <v>5953631.8600000003</v>
      </c>
      <c r="K15" s="29">
        <f t="shared" si="5"/>
        <v>4473261.7300000004</v>
      </c>
      <c r="L15" s="24">
        <f t="shared" si="0"/>
        <v>8.3120729672939681E-2</v>
      </c>
      <c r="M15" s="24">
        <f t="shared" si="1"/>
        <v>6.0100139633328373E-2</v>
      </c>
      <c r="N15" s="32">
        <f t="shared" si="3"/>
        <v>75.135007255890358</v>
      </c>
      <c r="O15" s="78"/>
      <c r="P15" s="67"/>
    </row>
    <row r="16" spans="1:16" s="12" customFormat="1" ht="18.149999999999999" customHeight="1" x14ac:dyDescent="0.2">
      <c r="A16" s="33" t="s">
        <v>49</v>
      </c>
      <c r="B16" s="50">
        <f>SUM(B7:B15)</f>
        <v>57241512.75</v>
      </c>
      <c r="C16" s="50">
        <f>SUM(C7:C15)</f>
        <v>60839617.609999992</v>
      </c>
      <c r="D16" s="51">
        <f>B16/B16</f>
        <v>1</v>
      </c>
      <c r="E16" s="51">
        <f>C16/C16</f>
        <v>1</v>
      </c>
      <c r="F16" s="40">
        <f>SUM(F7:F15)</f>
        <v>14384805.780000001</v>
      </c>
      <c r="G16" s="40">
        <f>SUM(G7:G15)</f>
        <v>13590521.109999999</v>
      </c>
      <c r="H16" s="34">
        <f>SUM(H7:H15)</f>
        <v>1</v>
      </c>
      <c r="I16" s="34">
        <f t="shared" ref="I16" si="6">G16/$G$16</f>
        <v>1</v>
      </c>
      <c r="J16" s="40">
        <f>SUM(J7:J15)</f>
        <v>71626318.530000001</v>
      </c>
      <c r="K16" s="40">
        <f>SUM(K7:K15)</f>
        <v>74430138.719999999</v>
      </c>
      <c r="L16" s="39">
        <f>J16/J16</f>
        <v>1</v>
      </c>
      <c r="M16" s="39">
        <f t="shared" si="1"/>
        <v>1</v>
      </c>
      <c r="N16" s="35">
        <f>K16/J16*100</f>
        <v>103.91451110086811</v>
      </c>
      <c r="O16" s="78"/>
      <c r="P16" s="67"/>
    </row>
    <row r="17" spans="1:15" ht="24.75" customHeight="1" x14ac:dyDescent="0.2">
      <c r="A17" s="2" t="s">
        <v>52</v>
      </c>
      <c r="B17" s="23"/>
      <c r="C17" s="73"/>
      <c r="D17" s="79"/>
      <c r="E17" s="73"/>
      <c r="F17" s="73"/>
      <c r="G17" s="73"/>
      <c r="H17" s="79"/>
      <c r="I17" s="74"/>
      <c r="J17" s="74"/>
      <c r="K17" s="73"/>
      <c r="L17" s="79"/>
      <c r="O17" s="77"/>
    </row>
    <row r="18" spans="1:15" ht="11.4" x14ac:dyDescent="0.2">
      <c r="A18" s="8"/>
      <c r="D18" s="67"/>
      <c r="O18" s="77"/>
    </row>
    <row r="19" spans="1:15" ht="11.4" x14ac:dyDescent="0.2">
      <c r="A19" s="8"/>
      <c r="C19" s="67"/>
      <c r="G19" s="67"/>
    </row>
    <row r="20" spans="1:15" ht="11.4" x14ac:dyDescent="0.2">
      <c r="A20" s="44" t="s">
        <v>39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User</cp:lastModifiedBy>
  <cp:lastPrinted>2020-01-23T12:37:07Z</cp:lastPrinted>
  <dcterms:created xsi:type="dcterms:W3CDTF">2018-02-21T07:14:25Z</dcterms:created>
  <dcterms:modified xsi:type="dcterms:W3CDTF">2021-10-22T10:33:23Z</dcterms:modified>
</cp:coreProperties>
</file>