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 up 11.3.2020\Mjesečni izvještaji\1 Mjesečni 2020\2020 03\"/>
    </mc:Choice>
  </mc:AlternateContent>
  <bookViews>
    <workbookView xWindow="-120" yWindow="-120" windowWidth="29040" windowHeight="15840" activeTab="2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52511"/>
</workbook>
</file>

<file path=xl/calcChain.xml><?xml version="1.0" encoding="utf-8"?>
<calcChain xmlns="http://schemas.openxmlformats.org/spreadsheetml/2006/main"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<sst xmlns="http://schemas.openxmlformats.org/spreadsheetml/2006/main" count="89" uniqueCount="79">
  <si>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</si>
  <si>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</si>
  <si>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</si>
  <si>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</si>
  <si>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</si>
  <si>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</si>
  <si>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</si>
  <si>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</si>
  <si>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</si>
  <si>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</si>
  <si>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</si>
  <si>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</si>
  <si>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</si>
  <si>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</si>
  <si>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</si>
  <si>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</si>
  <si>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</si>
  <si>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</si>
  <si>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</si>
  <si>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</si>
  <si>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</si>
  <si>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</si>
  <si>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</si>
  <si>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</si>
  <si>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</si>
  <si>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</si>
  <si>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</si>
  <si>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</si>
  <si>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</si>
  <si>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</si>
  <si>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</si>
  <si>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</si>
  <si>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</si>
  <si>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</si>
  <si>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</si>
  <si>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</si>
  <si>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</si>
  <si>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</si>
  <si>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</si>
  <si>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</si>
  <si>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</si>
  <si>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</si>
  <si>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</si>
  <si>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</si>
  <si>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</si>
  <si>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</si>
  <si>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</si>
  <si>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</si>
  <si>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</si>
  <si>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</si>
  <si>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</si>
  <si>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</si>
  <si>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</si>
  <si>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</si>
  <si>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</si>
  <si>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</si>
  <si>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</si>
  <si>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</si>
  <si>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</si>
  <si>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</si>
  <si>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</si>
  <si>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</si>
  <si>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April, 2020. godine                                                                                     verzija 01</t>
  </si>
  <si>
    <t>April 2020                                                                                           version 01</t>
  </si>
  <si>
    <t>for the period 1 January - 31 March 2020</t>
  </si>
  <si>
    <t>za period od 1. januara do 31. marta 2020. godine</t>
  </si>
  <si>
    <t>Tablela 1: Podaci o osiguranju za period od 1. januara do 31. marta 2020. godine</t>
  </si>
  <si>
    <t>Table 1: Insurance data for the period 1 January - 31 March 2020</t>
  </si>
  <si>
    <t>Tablela 2: Bruto fakturisana premija za period od 1. januara do 31. marta 2020. godine</t>
  </si>
  <si>
    <t>Table 2: Gross Written Premium for the period 1 January - 31 March 2020</t>
  </si>
  <si>
    <t>Tablela 1: Podaci o osiguranju za period od 1. januara do 31.  marta 2020. godine</t>
  </si>
  <si>
    <r>
      <t xml:space="preserve">BFP/ </t>
    </r>
    <r>
      <rPr>
        <sz val="9"/>
        <color theme="0"/>
        <rFont val="Arial"/>
        <family val="2"/>
        <charset val="238"/>
      </rPr>
      <t>GWP 
III 2019</t>
    </r>
  </si>
  <si>
    <r>
      <t xml:space="preserve">BFP/ </t>
    </r>
    <r>
      <rPr>
        <sz val="9"/>
        <color theme="0"/>
        <rFont val="Arial"/>
        <family val="2"/>
        <charset val="238"/>
      </rPr>
      <t>GWP
III 2020</t>
    </r>
  </si>
  <si>
    <r>
      <t xml:space="preserve">Učešće/ 
</t>
    </r>
    <r>
      <rPr>
        <sz val="9"/>
        <color theme="0"/>
        <rFont val="Arial"/>
        <family val="2"/>
        <charset val="238"/>
      </rPr>
      <t>Share III 2019</t>
    </r>
  </si>
  <si>
    <r>
      <t xml:space="preserve">Učešće/
  </t>
    </r>
    <r>
      <rPr>
        <sz val="9"/>
        <color theme="0"/>
        <rFont val="Arial"/>
        <family val="2"/>
        <charset val="238"/>
      </rPr>
      <t>Share III 2020</t>
    </r>
  </si>
  <si>
    <r>
      <t xml:space="preserve">BFP/ </t>
    </r>
    <r>
      <rPr>
        <sz val="9"/>
        <color theme="0"/>
        <rFont val="Arial"/>
        <family val="2"/>
        <charset val="238"/>
      </rPr>
      <t>GWP 
III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</si>
  <si>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 
</t>
    </r>
    <r>
      <rPr>
        <sz val="9"/>
        <color theme="0"/>
        <rFont val="Arial"/>
        <family val="2"/>
        <charset val="238"/>
      </rPr>
      <t>Share III 2020</t>
    </r>
  </si>
  <si>
    <r>
      <t xml:space="preserve">BFP/ </t>
    </r>
    <r>
      <rPr>
        <sz val="9"/>
        <color theme="0"/>
        <rFont val="Arial"/>
        <family val="2"/>
        <charset val="238"/>
      </rPr>
      <t>GWP
III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</si>
  <si>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III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</si>
</sst>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8" fontId="26" fillId="0" borderId="0">
      <protection locked="0"/>
    </xf>
    <xf numFmtId="169" fontId="26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1" fontId="56" fillId="3" borderId="11" xfId="6" applyNumberFormat="1" applyFont="1" applyFill="1" applyBorder="1" applyAlignment="1">
      <alignment horizontal="center" vertical="center"/>
    </xf>
    <xf numFmtId="171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2" fontId="56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1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1" fontId="56" fillId="3" borderId="12" xfId="6" applyNumberFormat="1" applyFont="1" applyFill="1" applyBorder="1" applyAlignment="1">
      <alignment horizontal="center" vertical="center"/>
    </xf>
    <xf numFmtId="171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1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2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 wrapText="1"/>
    </xf>
    <xf numFmtId="0" fontId="60" fillId="0" borderId="0" xfId="0" applyNumberFormat="1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167" fontId="35" fillId="37" borderId="11" xfId="6" applyNumberFormat="1" applyFont="1" applyFill="1" applyBorder="1" applyAlignment="1">
      <alignment horizontal="right" vertical="center" wrapText="1"/>
    </xf>
    <xf numFmtId="167" fontId="33" fillId="37" borderId="11" xfId="6" applyNumberFormat="1" applyFont="1" applyFill="1" applyBorder="1" applyAlignment="1">
      <alignment horizontal="right" vertical="center" wrapText="1"/>
    </xf>
    <xf numFmtId="167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2" fontId="57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8" fillId="0" borderId="0" xfId="0" applyNumberFormat="1" applyFont="1" applyAlignment="1">
      <alignment vertical="center"/>
    </xf>
    <xf numFmtId="38" fontId="48" fillId="0" borderId="0" xfId="0" applyNumberFormat="1" applyFont="1" applyAlignment="1">
      <alignment vertical="center"/>
    </xf>
    <xf numFmtId="172" fontId="31" fillId="39" borderId="0" xfId="0" applyNumberFormat="1" applyFont="1" applyFill="1"/>
    <xf numFmtId="164" fontId="33" fillId="37" borderId="11" xfId="3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3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 3" xfId="96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 8" xfId="95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52E-4D30-9A1A-BEF111B88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2E-4D30-9A1A-BEF111B88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52E-4D30-9A1A-BEF111B883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2E-4D30-9A1A-BEF111B88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EC-466F-BE39-B5E5AA7EA33A}"/>
              </c:ext>
            </c:extLst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52E-4D30-9A1A-BEF111B8833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EC-466F-BE39-B5E5AA7EA33A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09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0.0%</c:formatCode>
                <c:ptCount val="8"/>
                <c:pt idx="0">
                  <c:v>0.31271235653599144</c:v>
                </c:pt>
                <c:pt idx="1">
                  <c:v>0.16116644557662868</c:v>
                </c:pt>
                <c:pt idx="2">
                  <c:v>0.15436489684730945</c:v>
                </c:pt>
                <c:pt idx="3">
                  <c:v>0.10869301975388136</c:v>
                </c:pt>
                <c:pt idx="4">
                  <c:v>6.5447684885778235E-2</c:v>
                </c:pt>
                <c:pt idx="5">
                  <c:v>5.1093836270621758E-2</c:v>
                </c:pt>
                <c:pt idx="6">
                  <c:v>4.6380484737544303E-2</c:v>
                </c:pt>
                <c:pt idx="7">
                  <c:v>0.10014127539224492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37</xdr:row>
      <xdr:rowOff>47625</xdr:rowOff>
    </xdr:from>
    <xdr:to>
      <xdr:col>6</xdr:col>
      <xdr:colOff>77525</xdr:colOff>
      <xdr:row>64</xdr:row>
      <xdr:rowOff>33869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T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0.31271235653599144</v>
          </cell>
        </row>
        <row r="47">
          <cell r="G47">
            <v>20</v>
          </cell>
          <cell r="I47">
            <v>0.16116644557662868</v>
          </cell>
        </row>
        <row r="48">
          <cell r="G48" t="str">
            <v>09</v>
          </cell>
          <cell r="I48">
            <v>0.15436489684730945</v>
          </cell>
        </row>
        <row r="49">
          <cell r="G49">
            <v>1</v>
          </cell>
          <cell r="I49">
            <v>0.10869301975388136</v>
          </cell>
        </row>
        <row r="50">
          <cell r="G50">
            <v>3</v>
          </cell>
          <cell r="I50">
            <v>6.5447684885778235E-2</v>
          </cell>
        </row>
        <row r="51">
          <cell r="G51">
            <v>8</v>
          </cell>
          <cell r="I51">
            <v>5.1093836270621758E-2</v>
          </cell>
        </row>
        <row r="52">
          <cell r="G52">
            <v>2</v>
          </cell>
          <cell r="I52">
            <v>4.6380484737544303E-2</v>
          </cell>
        </row>
        <row r="53">
          <cell r="G53" t="str">
            <v>Ostalo (manje od 3%)/
Others (less than 3%)</v>
          </cell>
          <cell r="I53">
            <v>0.10014127539224492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opLeftCell="A4" workbookViewId="0">
      <selection activeCell="A14" sqref="A14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7</v>
      </c>
    </row>
    <row r="8" spans="1:1" ht="15.75" customHeight="1" x14ac:dyDescent="0.25">
      <c r="A8" s="22"/>
    </row>
    <row r="9" spans="1:1" ht="15.75" customHeight="1" x14ac:dyDescent="0.25">
      <c r="A9" s="21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43</v>
      </c>
    </row>
    <row r="13" spans="1:1" x14ac:dyDescent="0.25">
      <c r="A13" s="18" t="s">
        <v>65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44</v>
      </c>
    </row>
    <row r="17" spans="1:1" x14ac:dyDescent="0.25">
      <c r="A17" s="20" t="s">
        <v>64</v>
      </c>
    </row>
    <row r="22" spans="1:1" x14ac:dyDescent="0.25">
      <c r="A22" s="67" t="s">
        <v>62</v>
      </c>
    </row>
    <row r="23" spans="1:1" x14ac:dyDescent="0.25">
      <c r="A23" s="68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37" sqref="A37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4" t="s">
        <v>54</v>
      </c>
    </row>
    <row r="5" spans="1:1" s="4" customFormat="1" x14ac:dyDescent="0.2">
      <c r="A5" s="1" t="s">
        <v>66</v>
      </c>
    </row>
    <row r="6" spans="1:1" s="5" customFormat="1" x14ac:dyDescent="0.2">
      <c r="A6" s="64" t="s">
        <v>67</v>
      </c>
    </row>
    <row r="7" spans="1:1" s="4" customFormat="1" x14ac:dyDescent="0.2">
      <c r="A7" s="1" t="s">
        <v>10</v>
      </c>
    </row>
    <row r="8" spans="1:1" s="5" customFormat="1" x14ac:dyDescent="0.2">
      <c r="A8" s="6" t="s">
        <v>9</v>
      </c>
    </row>
    <row r="9" spans="1:1" s="4" customFormat="1" x14ac:dyDescent="0.2">
      <c r="A9" s="66" t="s">
        <v>68</v>
      </c>
    </row>
    <row r="10" spans="1:1" s="5" customFormat="1" x14ac:dyDescent="0.2">
      <c r="A10" s="65" t="s">
        <v>69</v>
      </c>
    </row>
    <row r="59" spans="1:1" x14ac:dyDescent="0.2">
      <c r="A59" s="7"/>
    </row>
  </sheetData>
  <hyperlinks>
    <hyperlink ref="A6" location="'Tabela 1'!A1" display="Table 1: Insurance data for the period 1 January - 30 September 2018"/>
    <hyperlink ref="A5" location="'Tabela 1'!A1" display="Tablela 1: Podaci o osiguranju za period od 1.januara do 30. septembra 2018."/>
    <hyperlink ref="A8" location="'Tabela 1'!A1" display="Chart 1: Share of classes of insurance in total GWP"/>
    <hyperlink ref="A9" location="'Tabela 2'!A1" display="Tablela 2: Bruto fakturisana premija za period od 1. januara do 30. septembra 2018."/>
    <hyperlink ref="A10" location="'Tabela 2'!A1" display="Table 2: Gross Written Premium for the period 1 January - 30 September 2018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showGridLines="0" tabSelected="1" topLeftCell="A22" zoomScaleNormal="100" workbookViewId="0">
      <selection activeCell="C27" sqref="C27:G30"/>
    </sheetView>
  </sheetViews>
  <sheetFormatPr defaultColWidth="9.140625" defaultRowHeight="11.25" x14ac:dyDescent="0.25"/>
  <cols>
    <col min="1" max="1" width="5" style="92" customWidth="1"/>
    <col min="2" max="2" width="37.42578125" style="92" customWidth="1"/>
    <col min="3" max="3" width="13.42578125" style="92" bestFit="1" customWidth="1"/>
    <col min="4" max="4" width="22.140625" style="92" customWidth="1"/>
    <col min="5" max="5" width="14.85546875" style="92" bestFit="1" customWidth="1"/>
    <col min="6" max="6" width="7" style="92" bestFit="1" customWidth="1"/>
    <col min="7" max="7" width="10.28515625" style="92" customWidth="1"/>
    <col min="8" max="8" width="10" style="92" bestFit="1" customWidth="1"/>
    <col min="9" max="16384" width="9.140625" style="92"/>
  </cols>
  <sheetData>
    <row r="2" spans="1:11" s="87" customFormat="1" ht="15" x14ac:dyDescent="0.25">
      <c r="A2" s="85" t="s">
        <v>70</v>
      </c>
      <c r="B2" s="85"/>
      <c r="C2" s="85"/>
      <c r="D2" s="85"/>
      <c r="E2" s="86"/>
      <c r="F2" s="86"/>
      <c r="G2" s="86"/>
    </row>
    <row r="3" spans="1:11" s="89" customFormat="1" ht="14.25" x14ac:dyDescent="0.25">
      <c r="A3" s="102" t="s">
        <v>67</v>
      </c>
      <c r="B3" s="102"/>
      <c r="C3" s="102"/>
      <c r="D3" s="102"/>
      <c r="E3" s="88"/>
      <c r="F3" s="88"/>
      <c r="G3" s="88"/>
    </row>
    <row r="5" spans="1:11" s="90" customFormat="1" ht="16.5" customHeight="1" x14ac:dyDescent="0.25">
      <c r="A5" s="105" t="s">
        <v>11</v>
      </c>
      <c r="B5" s="105" t="s">
        <v>49</v>
      </c>
      <c r="C5" s="101" t="s">
        <v>51</v>
      </c>
      <c r="D5" s="101"/>
      <c r="E5" s="100" t="s">
        <v>40</v>
      </c>
      <c r="F5" s="100"/>
      <c r="G5" s="100"/>
    </row>
    <row r="6" spans="1:11" s="10" customFormat="1" ht="23.25" customHeight="1" x14ac:dyDescent="0.25">
      <c r="A6" s="105"/>
      <c r="B6" s="105"/>
      <c r="C6" s="99" t="s">
        <v>61</v>
      </c>
      <c r="D6" s="99" t="s">
        <v>50</v>
      </c>
      <c r="E6" s="99" t="s">
        <v>45</v>
      </c>
      <c r="F6" s="98" t="s">
        <v>48</v>
      </c>
      <c r="G6" s="98"/>
    </row>
    <row r="7" spans="1:11" ht="22.5" x14ac:dyDescent="0.25">
      <c r="A7" s="105"/>
      <c r="B7" s="105"/>
      <c r="C7" s="99"/>
      <c r="D7" s="99"/>
      <c r="E7" s="99"/>
      <c r="F7" s="84" t="s">
        <v>47</v>
      </c>
      <c r="G7" s="84" t="s">
        <v>46</v>
      </c>
      <c r="H7" s="79"/>
      <c r="I7" s="91"/>
      <c r="J7" s="91"/>
      <c r="K7" s="91"/>
    </row>
    <row r="8" spans="1:11" s="11" customFormat="1" ht="22.5" x14ac:dyDescent="0.25">
      <c r="A8" s="36">
        <v>1</v>
      </c>
      <c r="B8" s="26" t="s">
        <v>12</v>
      </c>
      <c r="C8" s="42">
        <v>7898</v>
      </c>
      <c r="D8" s="42">
        <v>2695252.9600000028</v>
      </c>
      <c r="E8" s="75">
        <v>3157</v>
      </c>
      <c r="F8" s="42">
        <v>2618</v>
      </c>
      <c r="G8" s="42">
        <v>1708734.9099999992</v>
      </c>
      <c r="H8" s="93"/>
      <c r="I8" s="94"/>
      <c r="J8" s="80"/>
      <c r="K8" s="80"/>
    </row>
    <row r="9" spans="1:11" s="11" customFormat="1" ht="22.5" x14ac:dyDescent="0.25">
      <c r="A9" s="36">
        <v>2</v>
      </c>
      <c r="B9" s="26" t="s">
        <v>13</v>
      </c>
      <c r="C9" s="42">
        <v>6557</v>
      </c>
      <c r="D9" s="42">
        <v>1150093.5300000007</v>
      </c>
      <c r="E9" s="75">
        <v>5839</v>
      </c>
      <c r="F9" s="42">
        <v>4772</v>
      </c>
      <c r="G9" s="42">
        <v>381893.01999999967</v>
      </c>
      <c r="H9" s="93"/>
      <c r="I9" s="80"/>
      <c r="J9" s="80"/>
      <c r="K9" s="80"/>
    </row>
    <row r="10" spans="1:11" s="11" customFormat="1" ht="22.5" x14ac:dyDescent="0.25">
      <c r="A10" s="36">
        <v>3</v>
      </c>
      <c r="B10" s="26" t="s">
        <v>14</v>
      </c>
      <c r="C10" s="42">
        <v>3677</v>
      </c>
      <c r="D10" s="42">
        <v>1622901.5148623851</v>
      </c>
      <c r="E10" s="75">
        <v>1395</v>
      </c>
      <c r="F10" s="42">
        <v>1064</v>
      </c>
      <c r="G10" s="42">
        <v>971173.7799999991</v>
      </c>
      <c r="H10" s="93"/>
      <c r="I10" s="80"/>
      <c r="J10" s="80"/>
      <c r="K10" s="80"/>
    </row>
    <row r="11" spans="1:11" s="11" customFormat="1" ht="22.5" x14ac:dyDescent="0.25">
      <c r="A11" s="36">
        <v>4</v>
      </c>
      <c r="B11" s="26" t="s">
        <v>15</v>
      </c>
      <c r="C11" s="42">
        <v>0</v>
      </c>
      <c r="D11" s="42">
        <v>0</v>
      </c>
      <c r="E11" s="75">
        <v>1</v>
      </c>
      <c r="F11" s="42">
        <v>0</v>
      </c>
      <c r="G11" s="42">
        <v>0</v>
      </c>
      <c r="H11" s="93"/>
      <c r="I11" s="80"/>
      <c r="J11" s="80"/>
      <c r="K11" s="80"/>
    </row>
    <row r="12" spans="1:11" s="11" customFormat="1" ht="22.5" x14ac:dyDescent="0.25">
      <c r="A12" s="36">
        <v>5</v>
      </c>
      <c r="B12" s="26" t="s">
        <v>16</v>
      </c>
      <c r="C12" s="42">
        <v>1</v>
      </c>
      <c r="D12" s="42">
        <v>245693.64</v>
      </c>
      <c r="E12" s="75">
        <v>0</v>
      </c>
      <c r="F12" s="43">
        <v>0</v>
      </c>
      <c r="G12" s="43">
        <v>0</v>
      </c>
      <c r="H12" s="93"/>
      <c r="I12" s="80"/>
      <c r="J12" s="80"/>
      <c r="K12" s="80"/>
    </row>
    <row r="13" spans="1:11" s="11" customFormat="1" ht="22.5" x14ac:dyDescent="0.25">
      <c r="A13" s="36">
        <v>6</v>
      </c>
      <c r="B13" s="26" t="s">
        <v>17</v>
      </c>
      <c r="C13" s="42">
        <v>13</v>
      </c>
      <c r="D13" s="42">
        <v>318378.2194495413</v>
      </c>
      <c r="E13" s="75">
        <v>3</v>
      </c>
      <c r="F13" s="42">
        <v>2</v>
      </c>
      <c r="G13" s="42">
        <v>436455.84</v>
      </c>
      <c r="H13" s="93"/>
      <c r="I13" s="80"/>
      <c r="J13" s="80"/>
      <c r="K13" s="80"/>
    </row>
    <row r="14" spans="1:11" s="11" customFormat="1" ht="22.5" x14ac:dyDescent="0.25">
      <c r="A14" s="36">
        <v>7</v>
      </c>
      <c r="B14" s="26" t="s">
        <v>18</v>
      </c>
      <c r="C14" s="42">
        <v>103</v>
      </c>
      <c r="D14" s="42">
        <v>247495.2164220183</v>
      </c>
      <c r="E14" s="75">
        <v>31</v>
      </c>
      <c r="F14" s="42">
        <v>31</v>
      </c>
      <c r="G14" s="42">
        <v>8053.4800000000005</v>
      </c>
      <c r="H14" s="93"/>
      <c r="I14" s="80"/>
      <c r="J14" s="80"/>
      <c r="K14" s="80"/>
    </row>
    <row r="15" spans="1:11" s="11" customFormat="1" ht="45" x14ac:dyDescent="0.25">
      <c r="A15" s="36">
        <v>8</v>
      </c>
      <c r="B15" s="26" t="s">
        <v>19</v>
      </c>
      <c r="C15" s="42">
        <v>3161</v>
      </c>
      <c r="D15" s="42">
        <v>1266970.1675229354</v>
      </c>
      <c r="E15" s="75">
        <v>187</v>
      </c>
      <c r="F15" s="42">
        <v>116</v>
      </c>
      <c r="G15" s="42">
        <v>250035.99000000002</v>
      </c>
      <c r="H15" s="93"/>
      <c r="I15" s="80"/>
      <c r="J15" s="80"/>
      <c r="K15" s="80"/>
    </row>
    <row r="16" spans="1:11" s="11" customFormat="1" ht="22.5" x14ac:dyDescent="0.25">
      <c r="A16" s="36">
        <v>9</v>
      </c>
      <c r="B16" s="26" t="s">
        <v>20</v>
      </c>
      <c r="C16" s="42">
        <v>4424</v>
      </c>
      <c r="D16" s="42">
        <v>3827775.1974311937</v>
      </c>
      <c r="E16" s="75">
        <v>646</v>
      </c>
      <c r="F16" s="42">
        <v>326</v>
      </c>
      <c r="G16" s="42">
        <v>289756.97000000003</v>
      </c>
      <c r="H16" s="93"/>
      <c r="I16" s="80"/>
      <c r="J16" s="80"/>
      <c r="K16" s="80"/>
    </row>
    <row r="17" spans="1:11" s="11" customFormat="1" ht="33.75" x14ac:dyDescent="0.25">
      <c r="A17" s="36">
        <v>10</v>
      </c>
      <c r="B17" s="26" t="s">
        <v>21</v>
      </c>
      <c r="C17" s="42">
        <v>60086</v>
      </c>
      <c r="D17" s="42">
        <v>7754305.7179815806</v>
      </c>
      <c r="E17" s="75">
        <v>4682</v>
      </c>
      <c r="F17" s="42">
        <v>3192</v>
      </c>
      <c r="G17" s="42">
        <v>3319237.4599999995</v>
      </c>
      <c r="H17" s="93"/>
      <c r="I17" s="80"/>
      <c r="J17" s="80"/>
      <c r="K17" s="80"/>
    </row>
    <row r="18" spans="1:11" s="11" customFormat="1" ht="33.75" x14ac:dyDescent="0.25">
      <c r="A18" s="36">
        <v>11</v>
      </c>
      <c r="B18" s="26" t="s">
        <v>60</v>
      </c>
      <c r="C18" s="42">
        <v>4</v>
      </c>
      <c r="D18" s="42">
        <v>110465.83229357799</v>
      </c>
      <c r="E18" s="75">
        <v>39</v>
      </c>
      <c r="F18" s="42">
        <v>39</v>
      </c>
      <c r="G18" s="42">
        <v>3713</v>
      </c>
      <c r="H18" s="93"/>
      <c r="I18" s="80"/>
      <c r="J18" s="80"/>
      <c r="K18" s="80"/>
    </row>
    <row r="19" spans="1:11" s="11" customFormat="1" ht="33.75" x14ac:dyDescent="0.25">
      <c r="A19" s="36">
        <v>12</v>
      </c>
      <c r="B19" s="26" t="s">
        <v>22</v>
      </c>
      <c r="C19" s="42">
        <v>203</v>
      </c>
      <c r="D19" s="42">
        <v>15329.871834862381</v>
      </c>
      <c r="E19" s="75">
        <v>8</v>
      </c>
      <c r="F19" s="42">
        <v>6</v>
      </c>
      <c r="G19" s="42">
        <v>33650.730000000003</v>
      </c>
      <c r="H19" s="93"/>
      <c r="I19" s="80"/>
      <c r="J19" s="80"/>
      <c r="K19" s="80"/>
    </row>
    <row r="20" spans="1:11" s="11" customFormat="1" ht="22.5" x14ac:dyDescent="0.25">
      <c r="A20" s="36">
        <v>13</v>
      </c>
      <c r="B20" s="26" t="s">
        <v>23</v>
      </c>
      <c r="C20" s="42">
        <v>662</v>
      </c>
      <c r="D20" s="42">
        <v>662143.41266055056</v>
      </c>
      <c r="E20" s="75">
        <v>340</v>
      </c>
      <c r="F20" s="42">
        <v>128</v>
      </c>
      <c r="G20" s="42">
        <v>54868.929999999993</v>
      </c>
      <c r="H20" s="93"/>
      <c r="I20" s="80"/>
      <c r="J20" s="80"/>
      <c r="K20" s="80"/>
    </row>
    <row r="21" spans="1:11" s="11" customFormat="1" ht="22.5" x14ac:dyDescent="0.25">
      <c r="A21" s="36">
        <v>14</v>
      </c>
      <c r="B21" s="26" t="s">
        <v>24</v>
      </c>
      <c r="C21" s="42">
        <v>207</v>
      </c>
      <c r="D21" s="42">
        <v>158075.4076146789</v>
      </c>
      <c r="E21" s="75">
        <v>20</v>
      </c>
      <c r="F21" s="42">
        <v>16</v>
      </c>
      <c r="G21" s="42">
        <v>24378.11</v>
      </c>
      <c r="H21" s="93"/>
      <c r="I21" s="80"/>
      <c r="J21" s="80"/>
      <c r="K21" s="80"/>
    </row>
    <row r="22" spans="1:11" s="11" customFormat="1" ht="22.5" x14ac:dyDescent="0.25">
      <c r="A22" s="36">
        <v>15</v>
      </c>
      <c r="B22" s="26" t="s">
        <v>58</v>
      </c>
      <c r="C22" s="42">
        <v>74</v>
      </c>
      <c r="D22" s="42">
        <v>24808.416605504586</v>
      </c>
      <c r="E22" s="75">
        <v>5</v>
      </c>
      <c r="F22" s="42">
        <v>0</v>
      </c>
      <c r="G22" s="42">
        <v>0</v>
      </c>
      <c r="H22" s="93"/>
      <c r="I22" s="80"/>
      <c r="J22" s="80"/>
      <c r="K22" s="80"/>
    </row>
    <row r="23" spans="1:11" s="11" customFormat="1" ht="22.5" x14ac:dyDescent="0.25">
      <c r="A23" s="36">
        <v>16</v>
      </c>
      <c r="B23" s="26" t="s">
        <v>25</v>
      </c>
      <c r="C23" s="42">
        <v>89</v>
      </c>
      <c r="D23" s="42">
        <v>89130.748348623849</v>
      </c>
      <c r="E23" s="75">
        <v>48</v>
      </c>
      <c r="F23" s="42">
        <v>36</v>
      </c>
      <c r="G23" s="42">
        <v>8624.41</v>
      </c>
      <c r="H23" s="93"/>
      <c r="I23" s="80"/>
      <c r="J23" s="80"/>
      <c r="K23" s="80"/>
    </row>
    <row r="24" spans="1:11" s="11" customFormat="1" ht="22.5" x14ac:dyDescent="0.25">
      <c r="A24" s="36">
        <v>17</v>
      </c>
      <c r="B24" s="26" t="s">
        <v>26</v>
      </c>
      <c r="C24" s="42">
        <v>424</v>
      </c>
      <c r="D24" s="42">
        <v>1566.4917431192689</v>
      </c>
      <c r="E24" s="75">
        <v>0</v>
      </c>
      <c r="F24" s="42">
        <v>0</v>
      </c>
      <c r="G24" s="42">
        <v>0</v>
      </c>
      <c r="H24" s="93"/>
      <c r="I24" s="80"/>
      <c r="J24" s="80"/>
      <c r="K24" s="80"/>
    </row>
    <row r="25" spans="1:11" s="11" customFormat="1" ht="22.5" x14ac:dyDescent="0.25">
      <c r="A25" s="36">
        <v>18</v>
      </c>
      <c r="B25" s="26" t="s">
        <v>27</v>
      </c>
      <c r="C25" s="42">
        <v>13558</v>
      </c>
      <c r="D25" s="42">
        <v>214113.14577981777</v>
      </c>
      <c r="E25" s="75">
        <v>1030</v>
      </c>
      <c r="F25" s="42">
        <v>798</v>
      </c>
      <c r="G25" s="42">
        <v>143355.42000000007</v>
      </c>
      <c r="H25" s="93"/>
      <c r="I25" s="80"/>
      <c r="J25" s="80"/>
      <c r="K25" s="80"/>
    </row>
    <row r="26" spans="1:11" s="11" customFormat="1" ht="22.5" x14ac:dyDescent="0.25">
      <c r="A26" s="36">
        <v>19</v>
      </c>
      <c r="B26" s="26" t="s">
        <v>28</v>
      </c>
      <c r="C26" s="42">
        <v>7260</v>
      </c>
      <c r="D26" s="42">
        <v>32957.769999999997</v>
      </c>
      <c r="E26" s="75">
        <v>55</v>
      </c>
      <c r="F26" s="42">
        <v>54</v>
      </c>
      <c r="G26" s="42">
        <v>3318.93</v>
      </c>
      <c r="H26" s="93"/>
      <c r="I26" s="80"/>
      <c r="J26" s="80"/>
      <c r="K26" s="80"/>
    </row>
    <row r="27" spans="1:11" s="11" customFormat="1" ht="22.5" x14ac:dyDescent="0.25">
      <c r="A27" s="36">
        <v>20</v>
      </c>
      <c r="B27" s="26" t="s">
        <v>59</v>
      </c>
      <c r="C27" s="42">
        <v>50710</v>
      </c>
      <c r="D27" s="42">
        <v>3996432.7100000018</v>
      </c>
      <c r="E27" s="75">
        <v>584</v>
      </c>
      <c r="F27" s="42">
        <v>472</v>
      </c>
      <c r="G27" s="42">
        <v>1335625.0800000003</v>
      </c>
      <c r="H27" s="93"/>
      <c r="I27" s="80"/>
      <c r="J27" s="80"/>
      <c r="K27" s="80"/>
    </row>
    <row r="28" spans="1:11" s="11" customFormat="1" ht="22.5" x14ac:dyDescent="0.25">
      <c r="A28" s="36">
        <v>21</v>
      </c>
      <c r="B28" s="26" t="s">
        <v>29</v>
      </c>
      <c r="C28" s="42">
        <v>45</v>
      </c>
      <c r="D28" s="42">
        <v>7338.9</v>
      </c>
      <c r="E28" s="75">
        <v>13</v>
      </c>
      <c r="F28" s="42">
        <v>10</v>
      </c>
      <c r="G28" s="42">
        <v>5381.92</v>
      </c>
      <c r="H28" s="93"/>
      <c r="I28" s="80"/>
      <c r="J28" s="80"/>
      <c r="K28" s="80"/>
    </row>
    <row r="29" spans="1:11" s="11" customFormat="1" ht="45" x14ac:dyDescent="0.25">
      <c r="A29" s="36">
        <v>22</v>
      </c>
      <c r="B29" s="26" t="s">
        <v>30</v>
      </c>
      <c r="C29" s="42">
        <v>33399</v>
      </c>
      <c r="D29" s="42">
        <v>355048.89999999647</v>
      </c>
      <c r="E29" s="75">
        <v>318</v>
      </c>
      <c r="F29" s="42">
        <v>150</v>
      </c>
      <c r="G29" s="42">
        <v>91190.07</v>
      </c>
      <c r="H29" s="93"/>
      <c r="I29" s="80"/>
      <c r="J29" s="80"/>
      <c r="K29" s="80"/>
    </row>
    <row r="30" spans="1:11" s="11" customFormat="1" ht="22.5" x14ac:dyDescent="0.25">
      <c r="A30" s="36">
        <v>23</v>
      </c>
      <c r="B30" s="26" t="s">
        <v>31</v>
      </c>
      <c r="C30" s="42">
        <v>2</v>
      </c>
      <c r="D30" s="42">
        <v>650</v>
      </c>
      <c r="E30" s="75">
        <v>1</v>
      </c>
      <c r="F30" s="42">
        <v>1</v>
      </c>
      <c r="G30" s="42">
        <v>0</v>
      </c>
      <c r="H30" s="93"/>
      <c r="I30" s="80"/>
      <c r="J30" s="80"/>
      <c r="K30" s="80"/>
    </row>
    <row r="31" spans="1:11" s="11" customFormat="1" ht="22.5" x14ac:dyDescent="0.25">
      <c r="A31" s="37"/>
      <c r="B31" s="27" t="s">
        <v>32</v>
      </c>
      <c r="C31" s="73">
        <f>SUM(C8:C26)</f>
        <v>108401</v>
      </c>
      <c r="D31" s="73">
        <f t="shared" ref="D31:G31" si="0">SUM(D8:D26)</f>
        <v>20437457.260550391</v>
      </c>
      <c r="E31" s="73">
        <f>SUM(E8:E26)</f>
        <v>17486</v>
      </c>
      <c r="F31" s="73">
        <f t="shared" si="0"/>
        <v>13198</v>
      </c>
      <c r="G31" s="73">
        <f t="shared" si="0"/>
        <v>7637250.9799999977</v>
      </c>
      <c r="H31" s="93"/>
      <c r="I31" s="80"/>
      <c r="J31" s="80"/>
      <c r="K31" s="80"/>
    </row>
    <row r="32" spans="1:11" s="11" customFormat="1" ht="22.5" x14ac:dyDescent="0.25">
      <c r="A32" s="37"/>
      <c r="B32" s="27" t="s">
        <v>33</v>
      </c>
      <c r="C32" s="73">
        <f>SUM(C27:C30)</f>
        <v>84156</v>
      </c>
      <c r="D32" s="73">
        <f>SUM(D27:D30)</f>
        <v>4359470.5099999979</v>
      </c>
      <c r="E32" s="73">
        <f t="shared" ref="E32:F32" si="1">SUM(E27:E30)</f>
        <v>916</v>
      </c>
      <c r="F32" s="73">
        <f t="shared" si="1"/>
        <v>633</v>
      </c>
      <c r="G32" s="73">
        <f>SUM(G27:G30)</f>
        <v>1432197.0700000003</v>
      </c>
      <c r="H32" s="93"/>
      <c r="I32" s="80"/>
      <c r="J32" s="80"/>
      <c r="K32" s="80"/>
    </row>
    <row r="33" spans="1:11" s="11" customFormat="1" ht="20.25" customHeight="1" x14ac:dyDescent="0.25">
      <c r="A33" s="37"/>
      <c r="B33" s="38" t="s">
        <v>34</v>
      </c>
      <c r="C33" s="74">
        <f>C31+C32</f>
        <v>192557</v>
      </c>
      <c r="D33" s="74">
        <f t="shared" ref="D33:G33" si="2">D31+D32</f>
        <v>24796927.770550389</v>
      </c>
      <c r="E33" s="74">
        <f t="shared" si="2"/>
        <v>18402</v>
      </c>
      <c r="F33" s="74">
        <f t="shared" si="2"/>
        <v>13831</v>
      </c>
      <c r="G33" s="74">
        <f t="shared" si="2"/>
        <v>9069448.049999997</v>
      </c>
      <c r="H33" s="93"/>
      <c r="I33" s="80"/>
      <c r="J33" s="80"/>
      <c r="K33" s="80"/>
    </row>
    <row r="34" spans="1:11" ht="17.25" customHeight="1" x14ac:dyDescent="0.25">
      <c r="A34" s="92" t="s">
        <v>56</v>
      </c>
      <c r="D34" s="95"/>
      <c r="H34" s="93"/>
      <c r="I34" s="91"/>
      <c r="J34" s="91"/>
      <c r="K34" s="91"/>
    </row>
    <row r="35" spans="1:11" x14ac:dyDescent="0.25">
      <c r="H35" s="91"/>
      <c r="I35" s="91"/>
      <c r="J35" s="91"/>
      <c r="K35" s="91"/>
    </row>
    <row r="36" spans="1:11" ht="15" x14ac:dyDescent="0.25">
      <c r="A36" s="107" t="s">
        <v>10</v>
      </c>
      <c r="B36" s="107"/>
      <c r="C36" s="107"/>
      <c r="H36" s="91"/>
      <c r="I36" s="91"/>
      <c r="J36" s="91"/>
      <c r="K36" s="91"/>
    </row>
    <row r="37" spans="1:11" ht="14.25" x14ac:dyDescent="0.25">
      <c r="A37" s="106" t="s">
        <v>9</v>
      </c>
      <c r="B37" s="106"/>
      <c r="C37" s="106"/>
      <c r="H37" s="91"/>
      <c r="I37" s="91"/>
      <c r="J37" s="91"/>
      <c r="K37" s="91"/>
    </row>
    <row r="38" spans="1:11" x14ac:dyDescent="0.25">
      <c r="H38" s="91"/>
      <c r="I38" s="91"/>
      <c r="J38" s="91"/>
      <c r="K38" s="91"/>
    </row>
    <row r="60" spans="2:4" x14ac:dyDescent="0.25">
      <c r="B60" s="104"/>
      <c r="C60" s="104"/>
      <c r="D60" s="104"/>
    </row>
    <row r="61" spans="2:4" x14ac:dyDescent="0.25">
      <c r="B61" s="96"/>
      <c r="C61" s="96"/>
      <c r="D61" s="96"/>
    </row>
    <row r="62" spans="2:4" x14ac:dyDescent="0.25">
      <c r="B62" s="96"/>
      <c r="C62" s="96"/>
      <c r="D62" s="96"/>
    </row>
    <row r="66" spans="1:2" ht="15.75" customHeight="1" x14ac:dyDescent="0.25">
      <c r="A66" s="92" t="s">
        <v>56</v>
      </c>
    </row>
    <row r="69" spans="1:2" s="97" customFormat="1" ht="12.75" x14ac:dyDescent="0.25">
      <c r="A69" s="103" t="s">
        <v>42</v>
      </c>
      <c r="B69" s="103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showGridLines="0" zoomScale="90" zoomScaleNormal="90" zoomScaleSheetLayoutView="100" workbookViewId="0">
      <selection activeCell="A17" sqref="A17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1.28515625" style="2" customWidth="1"/>
    <col min="4" max="4" width="12.7109375" style="2" customWidth="1"/>
    <col min="5" max="5" width="13.42578125" style="2" customWidth="1"/>
    <col min="6" max="6" width="12.28515625" style="2" bestFit="1" customWidth="1"/>
    <col min="7" max="7" width="11.7109375" style="2" customWidth="1"/>
    <col min="8" max="9" width="11.42578125" style="2" bestFit="1" customWidth="1"/>
    <col min="10" max="10" width="11.140625" style="2" customWidth="1"/>
    <col min="11" max="11" width="11.42578125" style="2" customWidth="1"/>
    <col min="12" max="12" width="11.85546875" style="2" bestFit="1" customWidth="1"/>
    <col min="13" max="13" width="11.42578125" style="2" bestFit="1" customWidth="1"/>
    <col min="14" max="14" width="7.710937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9" t="s">
        <v>68</v>
      </c>
      <c r="B2" s="109"/>
      <c r="C2" s="109"/>
      <c r="D2" s="109"/>
      <c r="E2" s="109"/>
      <c r="F2" s="109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10" t="s">
        <v>69</v>
      </c>
      <c r="B3" s="110"/>
      <c r="C3" s="110"/>
      <c r="D3" s="110"/>
      <c r="E3" s="110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8"/>
      <c r="N4" s="108"/>
    </row>
    <row r="5" spans="1:16" s="9" customFormat="1" ht="12.75" x14ac:dyDescent="0.2">
      <c r="A5" s="112" t="s">
        <v>39</v>
      </c>
      <c r="B5" s="111" t="s">
        <v>35</v>
      </c>
      <c r="C5" s="111"/>
      <c r="D5" s="111"/>
      <c r="E5" s="111"/>
      <c r="F5" s="111" t="s">
        <v>36</v>
      </c>
      <c r="G5" s="111"/>
      <c r="H5" s="111"/>
      <c r="I5" s="111"/>
      <c r="J5" s="111" t="s">
        <v>37</v>
      </c>
      <c r="K5" s="111"/>
      <c r="L5" s="111"/>
      <c r="M5" s="111"/>
      <c r="N5" s="111"/>
    </row>
    <row r="6" spans="1:16" s="8" customFormat="1" ht="36" x14ac:dyDescent="0.2">
      <c r="A6" s="112"/>
      <c r="B6" s="41" t="s">
        <v>71</v>
      </c>
      <c r="C6" s="41" t="s">
        <v>72</v>
      </c>
      <c r="D6" s="41" t="s">
        <v>73</v>
      </c>
      <c r="E6" s="41" t="s">
        <v>74</v>
      </c>
      <c r="F6" s="57" t="s">
        <v>75</v>
      </c>
      <c r="G6" s="57" t="s">
        <v>72</v>
      </c>
      <c r="H6" s="57" t="s">
        <v>73</v>
      </c>
      <c r="I6" s="57" t="s">
        <v>76</v>
      </c>
      <c r="J6" s="41" t="s">
        <v>77</v>
      </c>
      <c r="K6" s="41" t="s">
        <v>72</v>
      </c>
      <c r="L6" s="41" t="s">
        <v>78</v>
      </c>
      <c r="M6" s="41" t="s">
        <v>76</v>
      </c>
      <c r="N6" s="41" t="s">
        <v>38</v>
      </c>
      <c r="O6" s="81"/>
    </row>
    <row r="7" spans="1:16" ht="14.25" customHeight="1" x14ac:dyDescent="0.2">
      <c r="A7" s="31" t="s">
        <v>0</v>
      </c>
      <c r="B7" s="29">
        <v>8012818.592752221</v>
      </c>
      <c r="C7" s="70">
        <v>9453328.0705503896</v>
      </c>
      <c r="D7" s="24">
        <f>B7/$B$16</f>
        <v>0.42948416155414759</v>
      </c>
      <c r="E7" s="54">
        <f>C7/$C$16</f>
        <v>0.46254912976859269</v>
      </c>
      <c r="F7" s="61"/>
      <c r="G7" s="62"/>
      <c r="H7" s="62"/>
      <c r="I7" s="62"/>
      <c r="J7" s="56">
        <f>B7</f>
        <v>8012818.592752221</v>
      </c>
      <c r="K7" s="29">
        <f>C7</f>
        <v>9453328.0705503896</v>
      </c>
      <c r="L7" s="24">
        <f t="shared" ref="L7:L15" si="0">J7/$J$16</f>
        <v>0.36293779535763832</v>
      </c>
      <c r="M7" s="24">
        <f t="shared" ref="M7:M16" si="1">K7/$K$16</f>
        <v>0.38122980417298052</v>
      </c>
      <c r="N7" s="32">
        <f>K7/J7*100</f>
        <v>117.97756259078599</v>
      </c>
      <c r="O7" s="82"/>
    </row>
    <row r="8" spans="1:16" ht="14.25" customHeight="1" x14ac:dyDescent="0.2">
      <c r="A8" s="31" t="s">
        <v>53</v>
      </c>
      <c r="B8" s="29">
        <v>3353038.19</v>
      </c>
      <c r="C8" s="28">
        <v>3320986.0000000005</v>
      </c>
      <c r="D8" s="24">
        <f>B8/$B$16</f>
        <v>0.17972162716796922</v>
      </c>
      <c r="E8" s="54">
        <f>C8/$C$16</f>
        <v>0.1624950676428015</v>
      </c>
      <c r="F8" s="61"/>
      <c r="G8" s="62"/>
      <c r="H8" s="62"/>
      <c r="I8" s="62"/>
      <c r="J8" s="56">
        <f t="shared" ref="J8:J11" si="2">B8</f>
        <v>3353038.19</v>
      </c>
      <c r="K8" s="29">
        <f>C8</f>
        <v>3320986.0000000005</v>
      </c>
      <c r="L8" s="24">
        <f t="shared" si="0"/>
        <v>0.15187468358878362</v>
      </c>
      <c r="M8" s="24">
        <f t="shared" si="1"/>
        <v>0.13392731459149473</v>
      </c>
      <c r="N8" s="32">
        <f t="shared" ref="N8:N15" si="3">K8/J8*100</f>
        <v>99.044085149534197</v>
      </c>
      <c r="O8" s="82"/>
    </row>
    <row r="9" spans="1:16" ht="14.25" customHeight="1" x14ac:dyDescent="0.2">
      <c r="A9" s="31" t="s">
        <v>1</v>
      </c>
      <c r="B9" s="29">
        <v>1616402.9200000002</v>
      </c>
      <c r="C9" s="29">
        <v>1726559.62</v>
      </c>
      <c r="D9" s="24">
        <f>B9/$B$16</f>
        <v>8.6638608473903728E-2</v>
      </c>
      <c r="E9" s="54">
        <f>C9/$C$16</f>
        <v>8.4480158073906256E-2</v>
      </c>
      <c r="F9" s="61"/>
      <c r="G9" s="62"/>
      <c r="H9" s="62"/>
      <c r="I9" s="62"/>
      <c r="J9" s="56">
        <f t="shared" si="2"/>
        <v>1616402.9200000002</v>
      </c>
      <c r="K9" s="29">
        <f t="shared" ref="K9:K10" si="4">C9</f>
        <v>1726559.62</v>
      </c>
      <c r="L9" s="24">
        <f t="shared" si="0"/>
        <v>7.3214400825833095E-2</v>
      </c>
      <c r="M9" s="24">
        <f t="shared" si="1"/>
        <v>6.9627963920568053E-2</v>
      </c>
      <c r="N9" s="32">
        <f t="shared" si="3"/>
        <v>106.81492829770438</v>
      </c>
      <c r="O9" s="82"/>
    </row>
    <row r="10" spans="1:16" ht="14.25" customHeight="1" x14ac:dyDescent="0.2">
      <c r="A10" s="31" t="s">
        <v>2</v>
      </c>
      <c r="B10" s="29">
        <v>3146885.56</v>
      </c>
      <c r="C10" s="28">
        <v>3342559.38</v>
      </c>
      <c r="D10" s="24">
        <f>B10/$B$16</f>
        <v>0.16867192119711172</v>
      </c>
      <c r="E10" s="54">
        <f>C10/$C$16</f>
        <v>0.16355064807655936</v>
      </c>
      <c r="F10" s="61"/>
      <c r="G10" s="62"/>
      <c r="H10" s="62"/>
      <c r="I10" s="62"/>
      <c r="J10" s="56">
        <f t="shared" si="2"/>
        <v>3146885.56</v>
      </c>
      <c r="K10" s="29">
        <f t="shared" si="4"/>
        <v>3342559.38</v>
      </c>
      <c r="L10" s="24">
        <f t="shared" si="0"/>
        <v>0.1425370728375486</v>
      </c>
      <c r="M10" s="24">
        <f t="shared" si="1"/>
        <v>0.13479731670835454</v>
      </c>
      <c r="N10" s="32">
        <f t="shared" si="3"/>
        <v>106.21801512222771</v>
      </c>
      <c r="O10" s="82"/>
    </row>
    <row r="11" spans="1:16" ht="12" x14ac:dyDescent="0.2">
      <c r="A11" s="31" t="s">
        <v>3</v>
      </c>
      <c r="B11" s="48">
        <v>2527697.7829999994</v>
      </c>
      <c r="C11" s="49">
        <v>2594024.1900000009</v>
      </c>
      <c r="D11" s="50">
        <f>B11/$B$16</f>
        <v>0.1354836816068678</v>
      </c>
      <c r="E11" s="55">
        <f>C11/$C$16</f>
        <v>0.1269249964381402</v>
      </c>
      <c r="F11" s="61"/>
      <c r="G11" s="62"/>
      <c r="H11" s="63"/>
      <c r="I11" s="63"/>
      <c r="J11" s="56">
        <f t="shared" si="2"/>
        <v>2527697.7829999994</v>
      </c>
      <c r="K11" s="29">
        <f>C11</f>
        <v>2594024.1900000009</v>
      </c>
      <c r="L11" s="24">
        <f t="shared" si="0"/>
        <v>0.11449118060930726</v>
      </c>
      <c r="M11" s="24">
        <f t="shared" si="1"/>
        <v>0.10461070710688855</v>
      </c>
      <c r="N11" s="32">
        <f t="shared" si="3"/>
        <v>102.6239848547591</v>
      </c>
      <c r="O11" s="82"/>
    </row>
    <row r="12" spans="1:16" ht="14.45" customHeight="1" x14ac:dyDescent="0.2">
      <c r="A12" s="46" t="s">
        <v>6</v>
      </c>
      <c r="B12" s="53"/>
      <c r="C12" s="53"/>
      <c r="D12" s="53"/>
      <c r="E12" s="53"/>
      <c r="F12" s="58">
        <v>764717.97000000009</v>
      </c>
      <c r="G12" s="59">
        <v>1038141</v>
      </c>
      <c r="H12" s="60">
        <f>F12/$F$16</f>
        <v>0.22354810308726294</v>
      </c>
      <c r="I12" s="60">
        <f t="shared" ref="I12:I16" si="5">G12/$G$16</f>
        <v>0.23813463180099531</v>
      </c>
      <c r="J12" s="30">
        <f>F12</f>
        <v>764717.97000000009</v>
      </c>
      <c r="K12" s="29">
        <f>G12</f>
        <v>1038141</v>
      </c>
      <c r="L12" s="24">
        <f t="shared" si="0"/>
        <v>3.4637631051976453E-2</v>
      </c>
      <c r="M12" s="24">
        <f t="shared" si="1"/>
        <v>4.1865709851631093E-2</v>
      </c>
      <c r="N12" s="32">
        <f t="shared" si="3"/>
        <v>135.75475413504407</v>
      </c>
      <c r="O12" s="82"/>
    </row>
    <row r="13" spans="1:16" ht="14.25" customHeight="1" x14ac:dyDescent="0.2">
      <c r="A13" s="46" t="s">
        <v>57</v>
      </c>
      <c r="B13" s="53"/>
      <c r="C13" s="53"/>
      <c r="D13" s="53"/>
      <c r="E13" s="53"/>
      <c r="F13" s="47">
        <v>896783.37203661585</v>
      </c>
      <c r="G13" s="59">
        <v>1563233.26</v>
      </c>
      <c r="H13" s="25">
        <f>F13/$F$16</f>
        <v>0.26215445375107982</v>
      </c>
      <c r="I13" s="25">
        <f t="shared" si="5"/>
        <v>0.35858325293882964</v>
      </c>
      <c r="J13" s="30">
        <f t="shared" ref="J13:J15" si="6">F13</f>
        <v>896783.37203661585</v>
      </c>
      <c r="K13" s="29">
        <f t="shared" ref="K13:K15" si="7">G13</f>
        <v>1563233.26</v>
      </c>
      <c r="L13" s="24">
        <f t="shared" si="0"/>
        <v>4.061948691247786E-2</v>
      </c>
      <c r="M13" s="24">
        <f t="shared" si="1"/>
        <v>6.304140776019769E-2</v>
      </c>
      <c r="N13" s="32">
        <f t="shared" si="3"/>
        <v>174.31559379271954</v>
      </c>
      <c r="O13" s="82"/>
    </row>
    <row r="14" spans="1:16" ht="14.25" customHeight="1" x14ac:dyDescent="0.2">
      <c r="A14" s="46" t="s">
        <v>4</v>
      </c>
      <c r="B14" s="53"/>
      <c r="C14" s="53"/>
      <c r="D14" s="53"/>
      <c r="E14" s="53"/>
      <c r="F14" s="47">
        <v>454565.75</v>
      </c>
      <c r="G14" s="30">
        <v>441737.65</v>
      </c>
      <c r="H14" s="25">
        <f>F14/$F$16</f>
        <v>0.13288207565063365</v>
      </c>
      <c r="I14" s="25">
        <f t="shared" si="5"/>
        <v>0.10132827104929575</v>
      </c>
      <c r="J14" s="30">
        <f t="shared" si="6"/>
        <v>454565.75</v>
      </c>
      <c r="K14" s="29">
        <f t="shared" si="7"/>
        <v>441737.65</v>
      </c>
      <c r="L14" s="24">
        <f t="shared" si="0"/>
        <v>2.0589395509255478E-2</v>
      </c>
      <c r="M14" s="24">
        <f t="shared" si="1"/>
        <v>1.7814208556873649E-2</v>
      </c>
      <c r="N14" s="78">
        <f t="shared" si="3"/>
        <v>97.177944004800182</v>
      </c>
      <c r="O14" s="82"/>
    </row>
    <row r="15" spans="1:16" ht="14.25" customHeight="1" x14ac:dyDescent="0.2">
      <c r="A15" s="46" t="s">
        <v>5</v>
      </c>
      <c r="B15" s="53"/>
      <c r="C15" s="53"/>
      <c r="D15" s="53"/>
      <c r="E15" s="53"/>
      <c r="F15" s="47">
        <v>1304753.569999998</v>
      </c>
      <c r="G15" s="30">
        <v>1316359</v>
      </c>
      <c r="H15" s="25">
        <f>F15/$F$16</f>
        <v>0.38141536751102351</v>
      </c>
      <c r="I15" s="25">
        <f t="shared" si="5"/>
        <v>0.30195384421087923</v>
      </c>
      <c r="J15" s="30">
        <f t="shared" si="6"/>
        <v>1304753.569999998</v>
      </c>
      <c r="K15" s="29">
        <f t="shared" si="7"/>
        <v>1316359</v>
      </c>
      <c r="L15" s="24">
        <f t="shared" si="0"/>
        <v>5.9098353307179455E-2</v>
      </c>
      <c r="M15" s="24">
        <f t="shared" si="1"/>
        <v>5.3085567331011156E-2</v>
      </c>
      <c r="N15" s="32">
        <f t="shared" si="3"/>
        <v>100.88947294468808</v>
      </c>
      <c r="O15" s="82"/>
    </row>
    <row r="16" spans="1:16" s="12" customFormat="1" ht="18.2" customHeight="1" x14ac:dyDescent="0.2">
      <c r="A16" s="33" t="s">
        <v>52</v>
      </c>
      <c r="B16" s="51">
        <f>SUM(B7:B15)</f>
        <v>18656843.04575222</v>
      </c>
      <c r="C16" s="51">
        <f>SUM(C7:C15)</f>
        <v>20437457.260550391</v>
      </c>
      <c r="D16" s="52">
        <f>B16/B16</f>
        <v>1</v>
      </c>
      <c r="E16" s="52">
        <f>C16/C16</f>
        <v>1</v>
      </c>
      <c r="F16" s="40">
        <f>SUM(F7:F15)</f>
        <v>3420820.662036614</v>
      </c>
      <c r="G16" s="40">
        <f>SUM(G7:G15)</f>
        <v>4359470.91</v>
      </c>
      <c r="H16" s="34">
        <f>SUM(H7:H15)</f>
        <v>0.99999999999999978</v>
      </c>
      <c r="I16" s="34">
        <f t="shared" si="5"/>
        <v>1</v>
      </c>
      <c r="J16" s="40">
        <f>SUM(J7:J15)</f>
        <v>22077663.707788832</v>
      </c>
      <c r="K16" s="40">
        <f>SUM(K7:K15)</f>
        <v>24796928.170550391</v>
      </c>
      <c r="L16" s="39">
        <f>J16/J16</f>
        <v>1</v>
      </c>
      <c r="M16" s="39">
        <f t="shared" si="1"/>
        <v>1</v>
      </c>
      <c r="N16" s="35">
        <f>K16/J16*100</f>
        <v>112.31681258829131</v>
      </c>
      <c r="O16" s="82"/>
      <c r="P16" s="2"/>
    </row>
    <row r="17" spans="1:15" ht="24.75" customHeight="1" x14ac:dyDescent="0.2">
      <c r="A17" s="2" t="s">
        <v>55</v>
      </c>
      <c r="B17" s="23"/>
      <c r="C17" s="76"/>
      <c r="D17" s="83"/>
      <c r="E17" s="76"/>
      <c r="F17" s="76"/>
      <c r="G17" s="76"/>
      <c r="H17" s="83"/>
      <c r="I17" s="77"/>
      <c r="J17" s="77"/>
      <c r="K17" s="76"/>
      <c r="L17" s="83"/>
      <c r="O17" s="81"/>
    </row>
    <row r="18" spans="1:15" ht="12" x14ac:dyDescent="0.2">
      <c r="A18" s="8"/>
      <c r="D18" s="69"/>
      <c r="O18" s="81"/>
    </row>
    <row r="19" spans="1:15" ht="12" x14ac:dyDescent="0.2">
      <c r="A19" s="8"/>
      <c r="C19" s="69"/>
      <c r="G19" s="69"/>
    </row>
    <row r="20" spans="1:15" ht="12" x14ac:dyDescent="0.2">
      <c r="A20" s="45" t="s">
        <v>41</v>
      </c>
      <c r="B20" s="71"/>
      <c r="C20" s="72"/>
      <c r="D20" s="72"/>
      <c r="E20" s="72"/>
      <c r="F20" s="71"/>
      <c r="G20" s="72"/>
      <c r="H20" s="72"/>
      <c r="I20" s="72"/>
      <c r="J20" s="71"/>
      <c r="K20" s="72"/>
      <c r="L20" s="72"/>
      <c r="M20" s="72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Kontrola</cp:lastModifiedBy>
  <cp:lastPrinted>2020-01-23T12:37:07Z</cp:lastPrinted>
  <dcterms:created xsi:type="dcterms:W3CDTF">2018-02-21T07:14:25Z</dcterms:created>
  <dcterms:modified xsi:type="dcterms:W3CDTF">2020-04-22T11:34:15Z</dcterms:modified>
</cp:coreProperties>
</file>