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11 2021\"/>
    </mc:Choice>
  </mc:AlternateContent>
  <xr:revisionPtr revIDLastSave="0" documentId="13_ncr:1_{D50B0BAC-F73B-4CEB-B701-06706E268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3" l="1"/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<sst xmlns="http://schemas.openxmlformats.org/spreadsheetml/2006/main" count="81" uniqueCount="75">
  <si>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</si>
  <si>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</si>
  <si>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</si>
  <si>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</si>
  <si>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</si>
  <si>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</si>
  <si>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</si>
  <si>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</si>
  <si>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</si>
  <si>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</si>
  <si>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</si>
  <si>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</si>
  <si>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</si>
  <si>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</si>
  <si>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</si>
  <si>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</si>
  <si>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</si>
  <si>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</si>
  <si>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</si>
  <si>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</si>
  <si>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</si>
  <si>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</si>
  <si>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</si>
  <si>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</si>
  <si>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</si>
  <si>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</si>
  <si>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</si>
  <si>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</si>
  <si>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</si>
  <si>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</si>
  <si>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</si>
  <si>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</si>
  <si>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</si>
  <si>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</si>
  <si>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</si>
  <si>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</si>
  <si>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</si>
  <si>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</si>
  <si>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</si>
  <si>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</si>
  <si>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</si>
  <si>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</si>
  <si>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</si>
  <si>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</si>
  <si>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</si>
  <si>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</si>
  <si>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</si>
  <si>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</si>
  <si>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</si>
  <si>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</si>
  <si>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</si>
  <si>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</si>
  <si>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</si>
  <si>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</si>
  <si>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</si>
  <si>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</si>
  <si>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</si>
  <si>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</si>
  <si>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</si>
  <si>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</si>
  <si>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</si>
  <si>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</si>
  <si>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30. novembra 2021. godine</t>
  </si>
  <si>
    <t>for the period 1 January - 30 November 2021</t>
  </si>
  <si>
    <t>Decembar 2021. godine                                                                                     verzija 01</t>
  </si>
  <si>
    <t>December 2021                                                                                           version 01</t>
  </si>
  <si>
    <t>Tablela 1: Podaci o osiguranju za period od 1. januara do 30. novembra 2021. godine</t>
  </si>
  <si>
    <t>Table 1: Insurance data for the period 1 January - 30 November 2021</t>
  </si>
  <si>
    <t>Tablela 2: Bruto fakturisana premija za period od 1. januara do 30. novembra 2021. godine</t>
  </si>
  <si>
    <t>Table 2: Gross Written Premium for the period 1 January - 30 November 2021</t>
  </si>
  <si>
    <t>Tablela 1: Podaci o osiguranju za period od 1. januara do 30.novembra 2021. godine</t>
  </si>
  <si>
    <t>BFP/ GWP 
XI 2020</t>
  </si>
  <si>
    <t>BFP/ GWP
XI 2021</t>
  </si>
  <si>
    <t>Učešće/Share XI 2020</t>
  </si>
  <si>
    <t>Učešće/Share XI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</si>
</sst>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95-4FBC-86EF-AF642A69DB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95-4FBC-86EF-AF642A69DB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795-4FBC-86EF-AF642A69DB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795-4FBC-86EF-AF642A69DB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795-4FBC-86EF-AF642A69DB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795-4FBC-86EF-AF642A69DB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795-4FBC-86EF-AF642A69DB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795-4FBC-86EF-AF642A69DBE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795-4FBC-86EF-AF642A69DBE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795-4FBC-86EF-AF642A69DBE2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795-4FBC-86EF-AF642A69DBE2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795-4FBC-86EF-AF642A69DBE2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1795-4FBC-86EF-AF642A69DBE2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1795-4FBC-86EF-AF642A69DBE2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1795-4FBC-86EF-AF642A69DBE2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1795-4FBC-86EF-AF642A69DB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[1]A1!$M$98:$M$105</c:f>
              <c:strCache>
                <c:ptCount val="8"/>
                <c:pt idx="0">
                  <c:v>Osiguranje od odgovornosti zbog upotrebe motornih vozila</c:v>
                </c:pt>
                <c:pt idx="1">
                  <c:v>Osiguranje života</c:v>
                </c:pt>
                <c:pt idx="2">
                  <c:v>Osiguranje od posljedica nezgode</c:v>
                </c:pt>
                <c:pt idx="3">
                  <c:v>Ostala osiguranja imovine</c:v>
                </c:pt>
                <c:pt idx="4">
                  <c:v>Osiguranje motornih vozila</c:v>
                </c:pt>
                <c:pt idx="5">
                  <c:v>Osiguranje imovine od požara i drugih opasnosti</c:v>
                </c:pt>
                <c:pt idx="6">
                  <c:v> Zdravstveno osiguranje</c:v>
                </c:pt>
                <c:pt idx="7">
                  <c:v> Ostalo (manje od 3%)/
Others (less thaan 3%)</c:v>
                </c:pt>
              </c:strCache>
            </c:strRef>
          </c:cat>
          <c:val>
            <c:numRef>
              <c:f>[1]A1!$N$98:$N$105</c:f>
              <c:numCache>
                <c:formatCode>#,##0</c:formatCode>
                <c:ptCount val="8"/>
                <c:pt idx="0">
                  <c:v>35217542.950000003</c:v>
                </c:pt>
                <c:pt idx="1">
                  <c:v>15678506.85</c:v>
                </c:pt>
                <c:pt idx="2">
                  <c:v>10184067.119999999</c:v>
                </c:pt>
                <c:pt idx="3">
                  <c:v>9052194.3900000006</c:v>
                </c:pt>
                <c:pt idx="4">
                  <c:v>5389338.0800000001</c:v>
                </c:pt>
                <c:pt idx="5">
                  <c:v>3485564.14</c:v>
                </c:pt>
                <c:pt idx="6">
                  <c:v>2781909.36</c:v>
                </c:pt>
                <c:pt idx="7">
                  <c:v>8474378.7899999991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95-4FBC-86EF-AF642A69DBE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6</xdr:col>
      <xdr:colOff>295275</xdr:colOff>
      <xdr:row>66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A36A88-B380-49EC-8BBC-531AED70B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za%201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A1"/>
      <sheetName val="A2"/>
      <sheetName val="A3"/>
      <sheetName val="A4"/>
      <sheetName val="A5"/>
      <sheetName val="Sheet2"/>
      <sheetName val="BROJ OSIGURANJA"/>
    </sheetNames>
    <sheetDataSet>
      <sheetData sheetId="0"/>
      <sheetData sheetId="1">
        <row r="98">
          <cell r="M98" t="str">
            <v>Osiguranje od odgovornosti zbog upotrebe motornih vozila</v>
          </cell>
          <cell r="N98">
            <v>35217542.950000003</v>
          </cell>
        </row>
        <row r="99">
          <cell r="M99" t="str">
            <v>Osiguranje života</v>
          </cell>
          <cell r="N99">
            <v>15678506.85</v>
          </cell>
        </row>
        <row r="100">
          <cell r="M100" t="str">
            <v>Osiguranje od posljedica nezgode</v>
          </cell>
          <cell r="N100">
            <v>10184067.119999999</v>
          </cell>
        </row>
        <row r="101">
          <cell r="M101" t="str">
            <v>Ostala osiguranja imovine</v>
          </cell>
          <cell r="N101">
            <v>9052194.3900000006</v>
          </cell>
        </row>
        <row r="102">
          <cell r="M102" t="str">
            <v>Osiguranje motornih vozila</v>
          </cell>
          <cell r="N102">
            <v>5389338.0800000001</v>
          </cell>
        </row>
        <row r="103">
          <cell r="M103" t="str">
            <v>Osiguranje imovine od požara i drugih opasnosti</v>
          </cell>
          <cell r="N103">
            <v>3485564.14</v>
          </cell>
        </row>
        <row r="104">
          <cell r="M104" t="str">
            <v xml:space="preserve"> Zdravstveno osiguranje</v>
          </cell>
          <cell r="N104">
            <v>2781909.36</v>
          </cell>
        </row>
        <row r="105">
          <cell r="M105" t="str">
            <v xml:space="preserve"> Ostalo (manje od 3%)/
Others (less thaan 3%)</v>
          </cell>
          <cell r="N105">
            <v>8474378.7899999991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F19" sqref="F1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63</v>
      </c>
    </row>
    <row r="22" spans="1:1" x14ac:dyDescent="0.25">
      <c r="A22" s="65" t="s">
        <v>64</v>
      </c>
    </row>
    <row r="23" spans="1:1" x14ac:dyDescent="0.25">
      <c r="A23" s="66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1" sqref="A2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66</v>
      </c>
    </row>
    <row r="6" spans="1:1" s="5" customFormat="1" x14ac:dyDescent="0.2">
      <c r="A6" s="63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68</v>
      </c>
    </row>
    <row r="10" spans="1:1" s="93" customFormat="1" x14ac:dyDescent="0.2">
      <c r="A10" s="63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opLeftCell="A13" zoomScaleNormal="100" workbookViewId="0">
      <selection activeCell="K53" sqref="K53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2" width="9.140625" style="88"/>
    <col min="13" max="13" width="10" style="88" bestFit="1" customWidth="1"/>
    <col min="14" max="16384" width="9.140625" style="88"/>
  </cols>
  <sheetData>
    <row r="2" spans="1:10" s="83" customFormat="1" ht="15" x14ac:dyDescent="0.25">
      <c r="A2" s="81" t="s">
        <v>70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100" t="s">
        <v>67</v>
      </c>
      <c r="B3" s="100"/>
      <c r="C3" s="100"/>
      <c r="D3" s="100"/>
      <c r="E3" s="84"/>
      <c r="F3" s="84"/>
      <c r="G3" s="84"/>
    </row>
    <row r="5" spans="1:10" s="86" customFormat="1" ht="16.5" customHeight="1" x14ac:dyDescent="0.25">
      <c r="A5" s="103" t="s">
        <v>10</v>
      </c>
      <c r="B5" s="103" t="s">
        <v>47</v>
      </c>
      <c r="C5" s="99" t="s">
        <v>48</v>
      </c>
      <c r="D5" s="99"/>
      <c r="E5" s="98" t="s">
        <v>38</v>
      </c>
      <c r="F5" s="98"/>
      <c r="G5" s="98"/>
    </row>
    <row r="6" spans="1:10" s="10" customFormat="1" ht="23.25" customHeight="1" x14ac:dyDescent="0.25">
      <c r="A6" s="103"/>
      <c r="B6" s="103"/>
      <c r="C6" s="97" t="s">
        <v>58</v>
      </c>
      <c r="D6" s="97" t="s">
        <v>60</v>
      </c>
      <c r="E6" s="97" t="s">
        <v>43</v>
      </c>
      <c r="F6" s="96" t="s">
        <v>46</v>
      </c>
      <c r="G6" s="96"/>
    </row>
    <row r="7" spans="1:10" ht="22.5" x14ac:dyDescent="0.25">
      <c r="A7" s="103"/>
      <c r="B7" s="103"/>
      <c r="C7" s="97"/>
      <c r="D7" s="97"/>
      <c r="E7" s="97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33987</v>
      </c>
      <c r="D8" s="41">
        <v>10184067.119999999</v>
      </c>
      <c r="E8" s="72">
        <v>10465</v>
      </c>
      <c r="F8" s="41">
        <v>9798</v>
      </c>
      <c r="G8" s="41">
        <v>6914378.96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10965</v>
      </c>
      <c r="D9" s="41">
        <v>2781909.36</v>
      </c>
      <c r="E9" s="72">
        <v>15701</v>
      </c>
      <c r="F9" s="41">
        <v>14200</v>
      </c>
      <c r="G9" s="41">
        <v>1211299.83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15107</v>
      </c>
      <c r="D10" s="41">
        <v>5389338.0800000001</v>
      </c>
      <c r="E10" s="72">
        <v>2855</v>
      </c>
      <c r="F10" s="41">
        <v>2545</v>
      </c>
      <c r="G10" s="41">
        <v>3171322.82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7</v>
      </c>
      <c r="D11" s="41">
        <v>151602.16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9</v>
      </c>
      <c r="D12" s="41">
        <v>374119.74</v>
      </c>
      <c r="E12" s="72">
        <v>3</v>
      </c>
      <c r="F12" s="42">
        <v>2</v>
      </c>
      <c r="G12" s="42">
        <v>288239.11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33</v>
      </c>
      <c r="D13" s="41">
        <v>241684.97</v>
      </c>
      <c r="E13" s="72">
        <v>3</v>
      </c>
      <c r="F13" s="41">
        <v>2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186</v>
      </c>
      <c r="D14" s="41">
        <v>443245.63</v>
      </c>
      <c r="E14" s="72">
        <v>133</v>
      </c>
      <c r="F14" s="41">
        <v>131</v>
      </c>
      <c r="G14" s="41">
        <v>38080.18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31802</v>
      </c>
      <c r="D15" s="41">
        <v>3485564.14</v>
      </c>
      <c r="E15" s="72">
        <v>422</v>
      </c>
      <c r="F15" s="41">
        <v>359</v>
      </c>
      <c r="G15" s="41">
        <v>733382.98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19428</v>
      </c>
      <c r="D16" s="41">
        <v>9052194.3900000006</v>
      </c>
      <c r="E16" s="72">
        <v>2084</v>
      </c>
      <c r="F16" s="41">
        <v>1749</v>
      </c>
      <c r="G16" s="41">
        <v>2195332.54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264485</v>
      </c>
      <c r="D17" s="41">
        <v>35217542.950000003</v>
      </c>
      <c r="E17" s="72">
        <v>13454</v>
      </c>
      <c r="F17" s="41">
        <v>11846</v>
      </c>
      <c r="G17" s="41">
        <v>13412980.48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23</v>
      </c>
      <c r="D18" s="41">
        <v>689346.33</v>
      </c>
      <c r="E18" s="72">
        <v>0</v>
      </c>
      <c r="F18" s="41">
        <v>0</v>
      </c>
      <c r="G18" s="41">
        <v>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2795</v>
      </c>
      <c r="D19" s="41">
        <v>295899.48</v>
      </c>
      <c r="E19" s="72">
        <v>24</v>
      </c>
      <c r="F19" s="41">
        <v>18</v>
      </c>
      <c r="G19" s="41">
        <v>12944.28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2770</v>
      </c>
      <c r="D20" s="41">
        <v>2302300.4</v>
      </c>
      <c r="E20" s="72">
        <v>1880</v>
      </c>
      <c r="F20" s="41">
        <v>1685</v>
      </c>
      <c r="G20" s="41">
        <v>998296.7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4207</v>
      </c>
      <c r="D21" s="41">
        <v>1312385.6399999999</v>
      </c>
      <c r="E21" s="72">
        <v>108</v>
      </c>
      <c r="F21" s="41">
        <v>99</v>
      </c>
      <c r="G21" s="41">
        <v>184816.86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157</v>
      </c>
      <c r="D22" s="41">
        <v>44218.31</v>
      </c>
      <c r="E22" s="72">
        <v>30</v>
      </c>
      <c r="F22" s="41">
        <v>26</v>
      </c>
      <c r="G22" s="41">
        <v>18805.400000000001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4419</v>
      </c>
      <c r="D23" s="41">
        <v>271369.89</v>
      </c>
      <c r="E23" s="72">
        <v>270</v>
      </c>
      <c r="F23" s="41">
        <v>265</v>
      </c>
      <c r="G23" s="41">
        <v>27891.29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1695</v>
      </c>
      <c r="D24" s="41">
        <v>5116.0200000000004</v>
      </c>
      <c r="E24" s="72">
        <v>2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48368</v>
      </c>
      <c r="D25" s="41">
        <v>808533.48</v>
      </c>
      <c r="E25" s="72">
        <v>3178</v>
      </c>
      <c r="F25" s="41">
        <v>2678</v>
      </c>
      <c r="G25" s="41">
        <v>264721.8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20744</v>
      </c>
      <c r="D26" s="41">
        <v>65573.3</v>
      </c>
      <c r="E26" s="72">
        <v>14</v>
      </c>
      <c r="F26" s="41">
        <v>12</v>
      </c>
      <c r="G26" s="41">
        <v>403.4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69126</v>
      </c>
      <c r="D27" s="41">
        <v>15678506.85</v>
      </c>
      <c r="E27" s="72">
        <v>2432</v>
      </c>
      <c r="F27" s="41">
        <v>2258</v>
      </c>
      <c r="G27" s="41">
        <v>8451613.7100000009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141</v>
      </c>
      <c r="D28" s="41">
        <v>20089.900000000001</v>
      </c>
      <c r="E28" s="72">
        <v>35</v>
      </c>
      <c r="F28" s="41">
        <v>31</v>
      </c>
      <c r="G28" s="41">
        <v>24619.71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46230</v>
      </c>
      <c r="D29" s="41">
        <v>1447293.54</v>
      </c>
      <c r="E29" s="72">
        <v>728</v>
      </c>
      <c r="F29" s="41">
        <v>553</v>
      </c>
      <c r="G29" s="41">
        <v>466856.69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36</v>
      </c>
      <c r="D30" s="41">
        <v>1600</v>
      </c>
      <c r="E30" s="72">
        <v>1</v>
      </c>
      <c r="F30" s="41">
        <v>1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461187</v>
      </c>
      <c r="D31" s="71">
        <f t="shared" ref="D31:G31" si="0">SUM(D8:D26)</f>
        <v>73116011.390000001</v>
      </c>
      <c r="E31" s="71">
        <f>SUM(E8:E26)</f>
        <v>50626</v>
      </c>
      <c r="F31" s="71">
        <f t="shared" si="0"/>
        <v>45415</v>
      </c>
      <c r="G31" s="71">
        <f t="shared" si="0"/>
        <v>29472896.629999995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115533</v>
      </c>
      <c r="D32" s="71">
        <f>SUM(D27:D30)</f>
        <v>17147490.289999999</v>
      </c>
      <c r="E32" s="71">
        <f t="shared" ref="E32:F32" si="1">SUM(E27:E30)</f>
        <v>3196</v>
      </c>
      <c r="F32" s="71">
        <f t="shared" si="1"/>
        <v>2843</v>
      </c>
      <c r="G32" s="71">
        <f>SUM(G27:G30)</f>
        <v>8943090.1100000013</v>
      </c>
      <c r="H32" s="76"/>
      <c r="I32" s="76"/>
      <c r="J32" s="76"/>
    </row>
    <row r="33" spans="1:13" s="11" customFormat="1" ht="20.25" customHeight="1" x14ac:dyDescent="0.25">
      <c r="A33" s="37"/>
      <c r="B33" s="38" t="s">
        <v>33</v>
      </c>
      <c r="C33" s="71">
        <f>C31+C32</f>
        <v>576720</v>
      </c>
      <c r="D33" s="71">
        <f t="shared" ref="D33:G33" si="2">D31+D32</f>
        <v>90263501.680000007</v>
      </c>
      <c r="E33" s="71">
        <f t="shared" si="2"/>
        <v>53822</v>
      </c>
      <c r="F33" s="71">
        <f t="shared" si="2"/>
        <v>48258</v>
      </c>
      <c r="G33" s="71">
        <f t="shared" si="2"/>
        <v>38415986.739999995</v>
      </c>
      <c r="H33" s="76"/>
      <c r="I33" s="76"/>
      <c r="J33" s="76"/>
    </row>
    <row r="34" spans="1:13" ht="17.25" customHeight="1" x14ac:dyDescent="0.25">
      <c r="A34" s="88" t="s">
        <v>53</v>
      </c>
      <c r="D34" s="90"/>
      <c r="H34" s="87"/>
      <c r="I34" s="87"/>
      <c r="J34" s="87"/>
    </row>
    <row r="35" spans="1:13" x14ac:dyDescent="0.25">
      <c r="H35" s="87"/>
      <c r="I35" s="87"/>
      <c r="J35" s="87"/>
    </row>
    <row r="36" spans="1:13" ht="15" x14ac:dyDescent="0.25">
      <c r="A36" s="105" t="s">
        <v>9</v>
      </c>
      <c r="B36" s="105"/>
      <c r="C36" s="105"/>
      <c r="H36" s="87"/>
      <c r="I36" s="87"/>
      <c r="J36" s="87"/>
    </row>
    <row r="37" spans="1:13" ht="14.25" x14ac:dyDescent="0.25">
      <c r="A37" s="104" t="s">
        <v>8</v>
      </c>
      <c r="B37" s="104"/>
      <c r="C37" s="104"/>
      <c r="H37" s="87"/>
      <c r="I37" s="87"/>
      <c r="J37" s="87"/>
    </row>
    <row r="38" spans="1:13" x14ac:dyDescent="0.25">
      <c r="H38" s="87"/>
      <c r="I38" s="87"/>
      <c r="J38" s="87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102"/>
      <c r="C60" s="102"/>
      <c r="D60" s="102"/>
      <c r="M60" s="12"/>
    </row>
    <row r="61" spans="2:13" x14ac:dyDescent="0.25">
      <c r="B61" s="91"/>
      <c r="C61" s="91"/>
      <c r="D61" s="91"/>
      <c r="M61" s="12"/>
    </row>
    <row r="62" spans="2:13" x14ac:dyDescent="0.25">
      <c r="B62" s="91"/>
      <c r="C62" s="91"/>
      <c r="D62" s="91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8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92" customFormat="1" ht="12.75" x14ac:dyDescent="0.25">
      <c r="A69" s="101" t="s">
        <v>40</v>
      </c>
      <c r="B69" s="101"/>
      <c r="M69" s="95"/>
    </row>
  </sheetData>
  <sortState xmlns:xlrd2="http://schemas.microsoft.com/office/spreadsheetml/2017/richdata2" ref="K47:M69">
    <sortCondition descending="1" ref="M47:M69"/>
  </sortState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J33" sqref="J33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68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69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4" t="s">
        <v>71</v>
      </c>
      <c r="C6" s="94" t="s">
        <v>72</v>
      </c>
      <c r="D6" s="94" t="s">
        <v>73</v>
      </c>
      <c r="E6" s="94" t="s">
        <v>74</v>
      </c>
      <c r="F6" s="56" t="str">
        <f>B6</f>
        <v>BFP/ GWP 
XI 2020</v>
      </c>
      <c r="G6" s="56" t="str">
        <f>C6</f>
        <v>BFP/ GWP
XI 2021</v>
      </c>
      <c r="H6" s="56" t="str">
        <f>D6</f>
        <v>Učešće/Share XI 2020</v>
      </c>
      <c r="I6" s="56" t="str">
        <f>E6</f>
        <v>Učešće/Share XI 2021</v>
      </c>
      <c r="J6" s="94" t="str">
        <f>B6</f>
        <v>BFP/ GWP 
XI 2020</v>
      </c>
      <c r="K6" s="94" t="str">
        <f>C6</f>
        <v>BFP/ GWP
XI 2021</v>
      </c>
      <c r="L6" s="94" t="str">
        <f>D6</f>
        <v>Učešće/Share XI 2020</v>
      </c>
      <c r="M6" s="94" t="str">
        <f>E6</f>
        <v>Učešće/Share XI 2021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29913031.397889659</v>
      </c>
      <c r="C7" s="68">
        <v>31655196.749999996</v>
      </c>
      <c r="D7" s="24">
        <f>B7/$B$16</f>
        <v>0.43632749287399547</v>
      </c>
      <c r="E7" s="53">
        <f>C7/$C$16</f>
        <v>0.4329447975649483</v>
      </c>
      <c r="F7" s="60"/>
      <c r="G7" s="61"/>
      <c r="H7" s="61"/>
      <c r="I7" s="61"/>
      <c r="J7" s="55">
        <f>B7</f>
        <v>29913031.397889659</v>
      </c>
      <c r="K7" s="29">
        <f>C7</f>
        <v>31655196.749999996</v>
      </c>
      <c r="L7" s="24">
        <f t="shared" ref="L7:L15" si="0">J7/$J$16</f>
        <v>0.34827445158620907</v>
      </c>
      <c r="M7" s="24">
        <f t="shared" ref="M7:M16" si="1">K7/$K$16</f>
        <v>0.35069763703853685</v>
      </c>
      <c r="N7" s="32">
        <f>K7/J7*100</f>
        <v>105.82410163963939</v>
      </c>
      <c r="O7" s="78"/>
      <c r="P7" s="67"/>
    </row>
    <row r="8" spans="1:16" ht="14.25" customHeight="1" x14ac:dyDescent="0.2">
      <c r="A8" s="31" t="s">
        <v>50</v>
      </c>
      <c r="B8" s="29">
        <v>11752302.340000002</v>
      </c>
      <c r="C8" s="28">
        <v>13290269.209999999</v>
      </c>
      <c r="D8" s="24">
        <f>B8/$B$16</f>
        <v>0.17142537469041527</v>
      </c>
      <c r="E8" s="53">
        <f>C8/$C$16</f>
        <v>0.18176961458017521</v>
      </c>
      <c r="F8" s="60"/>
      <c r="G8" s="61"/>
      <c r="H8" s="61"/>
      <c r="I8" s="61"/>
      <c r="J8" s="55">
        <f t="shared" ref="J8:J11" si="2">B8</f>
        <v>11752302.340000002</v>
      </c>
      <c r="K8" s="29">
        <f>C8</f>
        <v>13290269.209999999</v>
      </c>
      <c r="L8" s="24">
        <f t="shared" si="0"/>
        <v>0.13683088811345218</v>
      </c>
      <c r="M8" s="24">
        <f t="shared" si="1"/>
        <v>0.147238573317445</v>
      </c>
      <c r="N8" s="32">
        <f t="shared" ref="N8:N15" si="3">K8/J8*100</f>
        <v>113.08651552271074</v>
      </c>
      <c r="O8" s="78"/>
      <c r="P8" s="67"/>
    </row>
    <row r="9" spans="1:16" ht="14.25" customHeight="1" x14ac:dyDescent="0.2">
      <c r="A9" s="31" t="s">
        <v>59</v>
      </c>
      <c r="B9" s="29">
        <v>5877556.1600000001</v>
      </c>
      <c r="C9" s="29">
        <v>6550606.9699999997</v>
      </c>
      <c r="D9" s="24">
        <f>B9/$B$16</f>
        <v>8.5733181281648196E-2</v>
      </c>
      <c r="E9" s="53">
        <f>C9/$C$16</f>
        <v>8.9591962765298225E-2</v>
      </c>
      <c r="F9" s="60"/>
      <c r="G9" s="61"/>
      <c r="H9" s="61"/>
      <c r="I9" s="61"/>
      <c r="J9" s="55">
        <f t="shared" si="2"/>
        <v>5877556.1600000001</v>
      </c>
      <c r="K9" s="29">
        <f t="shared" ref="K9:K10" si="4">C9</f>
        <v>6550606.9699999997</v>
      </c>
      <c r="L9" s="24">
        <f t="shared" si="0"/>
        <v>6.8431802215657742E-2</v>
      </c>
      <c r="M9" s="24">
        <f t="shared" si="1"/>
        <v>7.2572045711488731E-2</v>
      </c>
      <c r="N9" s="32">
        <f t="shared" si="3"/>
        <v>111.45120168447697</v>
      </c>
      <c r="O9" s="78"/>
      <c r="P9" s="67"/>
    </row>
    <row r="10" spans="1:16" ht="14.25" customHeight="1" x14ac:dyDescent="0.2">
      <c r="A10" s="31" t="s">
        <v>1</v>
      </c>
      <c r="B10" s="29">
        <v>10521796.200000003</v>
      </c>
      <c r="C10" s="28">
        <v>10864147.24</v>
      </c>
      <c r="D10" s="24">
        <f>B10/$B$16</f>
        <v>0.15347655325902615</v>
      </c>
      <c r="E10" s="53">
        <f>C10/$C$16</f>
        <v>0.14858779949101381</v>
      </c>
      <c r="F10" s="60"/>
      <c r="G10" s="61"/>
      <c r="H10" s="61"/>
      <c r="I10" s="61"/>
      <c r="J10" s="55">
        <f t="shared" si="2"/>
        <v>10521796.200000003</v>
      </c>
      <c r="K10" s="29">
        <f t="shared" si="4"/>
        <v>10864147.24</v>
      </c>
      <c r="L10" s="24">
        <f t="shared" si="0"/>
        <v>0.12250422742227943</v>
      </c>
      <c r="M10" s="24">
        <f t="shared" si="1"/>
        <v>0.12036035648733544</v>
      </c>
      <c r="N10" s="32">
        <f t="shared" si="3"/>
        <v>103.25373190558469</v>
      </c>
      <c r="O10" s="78"/>
      <c r="P10" s="67"/>
    </row>
    <row r="11" spans="1:16" ht="15.6" customHeight="1" x14ac:dyDescent="0.2">
      <c r="A11" s="31" t="s">
        <v>2</v>
      </c>
      <c r="B11" s="47">
        <v>10491689.300000001</v>
      </c>
      <c r="C11" s="48">
        <v>10755791.219999999</v>
      </c>
      <c r="D11" s="49">
        <f>B11/$B$16</f>
        <v>0.15303739789491499</v>
      </c>
      <c r="E11" s="54">
        <f>C11/$C$16</f>
        <v>0.14710582559856458</v>
      </c>
      <c r="F11" s="60"/>
      <c r="G11" s="61"/>
      <c r="H11" s="62"/>
      <c r="I11" s="62"/>
      <c r="J11" s="55">
        <f t="shared" si="2"/>
        <v>10491689.300000001</v>
      </c>
      <c r="K11" s="29">
        <f>C11</f>
        <v>10755791.219999999</v>
      </c>
      <c r="L11" s="24">
        <f t="shared" si="0"/>
        <v>0.12215369577782692</v>
      </c>
      <c r="M11" s="24">
        <f t="shared" si="1"/>
        <v>0.11915991535683129</v>
      </c>
      <c r="N11" s="32">
        <f t="shared" si="3"/>
        <v>102.517248771368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3921363.33</v>
      </c>
      <c r="G12" s="58">
        <v>4223668.3899999997</v>
      </c>
      <c r="H12" s="59">
        <f>F12/$F$16</f>
        <v>0.22623848888069198</v>
      </c>
      <c r="I12" s="59">
        <f>G12/$G$16</f>
        <v>0.24631408553490425</v>
      </c>
      <c r="J12" s="30">
        <f t="shared" ref="J12:K15" si="5">F12</f>
        <v>3921363.33</v>
      </c>
      <c r="K12" s="29">
        <f t="shared" si="5"/>
        <v>4223668.3899999997</v>
      </c>
      <c r="L12" s="24">
        <f t="shared" si="0"/>
        <v>4.5656043516952627E-2</v>
      </c>
      <c r="M12" s="24">
        <f t="shared" si="1"/>
        <v>4.6792649425164645E-2</v>
      </c>
      <c r="N12" s="32">
        <f t="shared" si="3"/>
        <v>107.70918261226254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4621055.2586124819</v>
      </c>
      <c r="G13" s="58">
        <v>5624221.2400000002</v>
      </c>
      <c r="H13" s="25">
        <f>F13/$F$16</f>
        <v>0.26660639955101106</v>
      </c>
      <c r="I13" s="25">
        <f>G13/$G$16</f>
        <v>0.32799092723673445</v>
      </c>
      <c r="J13" s="30">
        <f t="shared" si="5"/>
        <v>4621055.2586124819</v>
      </c>
      <c r="K13" s="29">
        <f t="shared" si="5"/>
        <v>5624221.2400000002</v>
      </c>
      <c r="L13" s="24">
        <f t="shared" si="0"/>
        <v>5.3802487101202695E-2</v>
      </c>
      <c r="M13" s="24">
        <f t="shared" si="1"/>
        <v>6.2308919278789503E-2</v>
      </c>
      <c r="N13" s="32">
        <f t="shared" si="3"/>
        <v>121.7085909007011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1641415.66</v>
      </c>
      <c r="G14" s="30">
        <v>1603303.9</v>
      </c>
      <c r="H14" s="25">
        <f>F14/$F$16</f>
        <v>9.4699564231275568E-2</v>
      </c>
      <c r="I14" s="25">
        <f>G14/$G$16</f>
        <v>9.3500790662934971E-2</v>
      </c>
      <c r="J14" s="30">
        <f t="shared" si="5"/>
        <v>1641415.66</v>
      </c>
      <c r="K14" s="29">
        <f t="shared" si="5"/>
        <v>1603303.9</v>
      </c>
      <c r="L14" s="24">
        <f t="shared" si="0"/>
        <v>1.9110839393290169E-2</v>
      </c>
      <c r="M14" s="24">
        <f t="shared" si="1"/>
        <v>1.7762482843663593E-2</v>
      </c>
      <c r="N14" s="75">
        <f t="shared" si="3"/>
        <v>97.678116461981361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7149040.2299999986</v>
      </c>
      <c r="G15" s="30">
        <v>5696296.7599999998</v>
      </c>
      <c r="H15" s="25">
        <f>F15/$F$16</f>
        <v>0.41245554733702128</v>
      </c>
      <c r="I15" s="25">
        <f>G15/$G$16</f>
        <v>0.33219419656542637</v>
      </c>
      <c r="J15" s="30">
        <f t="shared" si="5"/>
        <v>7149040.2299999986</v>
      </c>
      <c r="K15" s="29">
        <f t="shared" si="5"/>
        <v>5696296.7599999998</v>
      </c>
      <c r="L15" s="24">
        <f t="shared" si="0"/>
        <v>8.3235564873129206E-2</v>
      </c>
      <c r="M15" s="24">
        <f t="shared" si="1"/>
        <v>6.3107420540744974E-2</v>
      </c>
      <c r="N15" s="32">
        <f>K15/J15*100</f>
        <v>79.679181774586283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68556375.397889659</v>
      </c>
      <c r="C16" s="50">
        <f>SUM(C7:C15)</f>
        <v>73116011.389999986</v>
      </c>
      <c r="D16" s="51">
        <f>B16/B16</f>
        <v>1</v>
      </c>
      <c r="E16" s="51">
        <f>C16/C16</f>
        <v>1</v>
      </c>
      <c r="F16" s="40">
        <f>SUM(F7:F15)</f>
        <v>17332874.478612483</v>
      </c>
      <c r="G16" s="40">
        <f>SUM(G7:G15)</f>
        <v>17147490.289999999</v>
      </c>
      <c r="H16" s="34">
        <f>SUM(H7:H15)</f>
        <v>0.99999999999999989</v>
      </c>
      <c r="I16" s="34">
        <f t="shared" ref="I16" si="6">G16/$G$16</f>
        <v>1</v>
      </c>
      <c r="J16" s="40">
        <f>SUM(J7:J15)</f>
        <v>85889249.876502141</v>
      </c>
      <c r="K16" s="40">
        <f>SUM(K7:K15)</f>
        <v>90263501.679999992</v>
      </c>
      <c r="L16" s="39">
        <f>J16/J16</f>
        <v>1</v>
      </c>
      <c r="M16" s="39">
        <f t="shared" si="1"/>
        <v>1</v>
      </c>
      <c r="N16" s="35">
        <f>K16/J16*100</f>
        <v>105.0928979002465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2020-01-23T12:37:07Z</cp:lastPrinted>
  <dcterms:created xsi:type="dcterms:W3CDTF">2018-02-21T07:14:25Z</dcterms:created>
  <dcterms:modified xsi:type="dcterms:W3CDTF">2021-12-17T11:59:40Z</dcterms:modified>
</cp:coreProperties>
</file>