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</externalReferences>
  <definedNames>
    <definedName name="_xlnm.Print_Area" localSheetId="3">'IPK'!$A$1:$K$39</definedName>
  </definedNames>
  <calcPr fullCalcOnLoad="1"/>
</workbook>
</file>

<file path=xl/sharedStrings.xml><?xml version="1.0" encoding="utf-8"?>
<sst xmlns="http://schemas.openxmlformats.org/spreadsheetml/2006/main" count="392" uniqueCount="360">
  <si>
    <t>Naziv društva za osiguranje:Delta Generali Životna Osiguranja</t>
  </si>
  <si>
    <t>Matični broj</t>
  </si>
  <si>
    <t>Sjedište:Podgorica</t>
  </si>
  <si>
    <t>Šifra djelatnosti: 6511</t>
  </si>
  <si>
    <t>Vrsta osiguranja:životno</t>
  </si>
  <si>
    <t>PIB: 02702975</t>
  </si>
  <si>
    <t xml:space="preserve">BILANS STANJA </t>
  </si>
  <si>
    <t>Od 01.01.2012 do 30.06.2012</t>
  </si>
  <si>
    <t>AKTIVA</t>
  </si>
  <si>
    <t>grupa računa</t>
  </si>
  <si>
    <t>POZICIJA</t>
  </si>
  <si>
    <t xml:space="preserve">Napomena </t>
  </si>
  <si>
    <t>I z n o s</t>
  </si>
  <si>
    <t>Tekuća godina</t>
  </si>
  <si>
    <t>Prethodna godina</t>
  </si>
  <si>
    <t>A. Nematerijalna imovina ( A.1+A.2+A.3+A.4)</t>
  </si>
  <si>
    <t>A.1.Gudvil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</si>
  <si>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</si>
  <si>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</si>
  <si>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</si>
  <si>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</si>
  <si>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</si>
  <si>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</si>
  <si>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</si>
  <si>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</si>
  <si>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</si>
  <si>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</si>
  <si>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</si>
  <si>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</si>
  <si>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</si>
  <si>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</si>
  <si>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</si>
  <si>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</si>
  <si>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</si>
  <si>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</si>
  <si>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</si>
  <si>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</si>
  <si>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</si>
  <si>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</si>
  <si>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</si>
  <si>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</si>
  <si>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</si>
  <si>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</si>
  <si>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 xml:space="preserve">C1.9 Izvedeni finansijski instrumenti 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</si>
  <si>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</si>
  <si>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</si>
  <si>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</si>
  <si>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</si>
  <si>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</si>
  <si>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</si>
  <si>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</si>
  <si>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</si>
  <si>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</si>
  <si>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</si>
  <si>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</si>
  <si>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</si>
  <si>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</si>
  <si>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10,11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</si>
  <si>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</si>
  <si>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</si>
  <si>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</si>
  <si>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</si>
  <si>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</si>
  <si>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</si>
  <si>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</si>
  <si>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</si>
  <si>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</si>
  <si>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</si>
  <si>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</si>
  <si>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</si>
  <si>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 192</t>
  </si>
  <si>
    <t xml:space="preserve"> G.1 Odloženi troškovi sticanja osiguranja</t>
  </si>
  <si>
    <t> 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</si>
  <si>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</si>
  <si>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</si>
  <si>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</si>
  <si>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</si>
  <si>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</si>
  <si>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</si>
  <si>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</si>
  <si>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</si>
  <si>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</si>
  <si>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</si>
  <si>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</si>
  <si>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</si>
  <si>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</si>
  <si>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</si>
  <si>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</si>
  <si>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</si>
  <si>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</si>
  <si>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</si>
  <si>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</si>
  <si>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</si>
  <si>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</si>
  <si>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</si>
  <si>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</si>
  <si>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</si>
  <si>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</si>
  <si>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</si>
  <si>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</si>
  <si>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</si>
  <si>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</si>
  <si>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</si>
  <si>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</si>
  <si>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</si>
  <si>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</si>
  <si>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</si>
  <si>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</si>
  <si>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</si>
  <si>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</si>
  <si>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</si>
  <si>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</si>
  <si>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</si>
  <si>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</si>
  <si>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</si>
  <si>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</si>
  <si>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</si>
  <si>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</si>
  <si>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</si>
  <si>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</si>
  <si>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</si>
  <si>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</si>
  <si>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</si>
  <si>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</si>
  <si>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</si>
  <si>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</si>
  <si>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</si>
  <si>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</si>
  <si>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U __________________,</t>
  </si>
  <si>
    <t xml:space="preserve">                                                                  Lice odgovorno za sastavljanje bilansa:                     Izvršni direktor društva:</t>
  </si>
  <si>
    <t>Datum: _____________</t>
  </si>
  <si>
    <t xml:space="preserve"> </t>
  </si>
  <si>
    <t xml:space="preserve">      ______________________</t>
  </si>
  <si>
    <t>Pečat Poreske uprave</t>
  </si>
  <si>
    <r>
      <t xml:space="preserve">                  </t>
    </r>
    <r>
      <rPr>
        <sz val="10"/>
        <color indexed="48"/>
        <rFont val="Arial"/>
        <family val="2"/>
      </rPr>
      <t xml:space="preserve">    MP ________________</t>
    </r>
  </si>
  <si>
    <t>Sjedište: Podgorica</t>
  </si>
  <si>
    <t>Vrsta osiguranja: životno</t>
  </si>
  <si>
    <t>PIB:</t>
  </si>
  <si>
    <t xml:space="preserve">BILANS USPJEHA </t>
  </si>
  <si>
    <t>Od 01.01.2012do 30.06.2012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</si>
  <si>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</si>
  <si>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</si>
  <si>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</si>
  <si>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</si>
  <si>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</si>
  <si>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</si>
  <si>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</si>
  <si>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</si>
  <si>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</si>
  <si>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</si>
  <si>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</si>
  <si>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</si>
  <si>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</si>
  <si>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</si>
  <si>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</si>
  <si>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</si>
  <si>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</si>
  <si>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</si>
  <si>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</si>
  <si>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</si>
  <si>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</si>
  <si>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</si>
  <si>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</si>
  <si>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</si>
  <si>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</si>
  <si>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</si>
  <si>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</si>
  <si>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</si>
  <si>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</si>
  <si>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</si>
  <si>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</si>
  <si>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</si>
  <si>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</si>
  <si>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</si>
  <si>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</si>
  <si>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</si>
  <si>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</si>
  <si>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</si>
  <si>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</si>
  <si>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</si>
  <si>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</si>
  <si>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</si>
  <si>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</si>
  <si>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</si>
  <si>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</si>
  <si>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</si>
  <si>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</si>
  <si>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</si>
  <si>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 xml:space="preserve">3. Amortizacija </t>
  </si>
  <si>
    <t>4. Troškovi rada</t>
  </si>
  <si>
    <t xml:space="preserve">4.1 Troškovi zarada, naknada zarada i ostalih primanja zaposlenih </t>
  </si>
  <si>
    <t xml:space="preserve">4.3 Porezi i doprinosi na isplaćene zarade </t>
  </si>
  <si>
    <t xml:space="preserve">4.5 Drugi troškovi rada </t>
  </si>
  <si>
    <t>5. Materijalni troškovi</t>
  </si>
  <si>
    <t xml:space="preserve">5.1 Troškovi materijala za popravku i održavanje, otpis sitnog inventara i usklađivanje </t>
  </si>
  <si>
    <t xml:space="preserve">5.2 Troškovi kancelarijskog materijala  </t>
  </si>
  <si>
    <t>5.3 Troškovi energije</t>
  </si>
  <si>
    <t>5.4 Drugi troškovi materijala</t>
  </si>
  <si>
    <t>6. Ostali troškovi usluga</t>
  </si>
  <si>
    <t xml:space="preserve">6.1 Troškovi konsultantskih usluga (troškovi po ugovorima o djelu, ugovorima o autorskom radu, intelektualnih usluga - zajedno sa dažbinama, koje idu na teret preduzeća) </t>
  </si>
  <si>
    <t xml:space="preserve">6.2 Zakupnine </t>
  </si>
  <si>
    <t xml:space="preserve">6.3 Troškovi platnog prometa i bankarskih usluga  </t>
  </si>
  <si>
    <t xml:space="preserve">6.4 Premije osiguranja  </t>
  </si>
  <si>
    <t>6.5 Troškovi reklame, propagande i reprezentacije</t>
  </si>
  <si>
    <t xml:space="preserve">6.6 Troškovi drugih usluga 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</si>
  <si>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</si>
  <si>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</si>
  <si>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</si>
  <si>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</si>
  <si>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</si>
  <si>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</si>
  <si>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</si>
  <si>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</si>
  <si>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</si>
  <si>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</si>
  <si>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773, 776 ,777 , 778,779,780,781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</si>
  <si>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</si>
  <si>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</si>
  <si>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</si>
  <si>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</si>
  <si>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</si>
  <si>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</si>
  <si>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</si>
  <si>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</si>
  <si>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</si>
  <si>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</si>
  <si>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</si>
  <si>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</si>
  <si>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</si>
  <si>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</si>
  <si>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</si>
  <si>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</si>
  <si>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</si>
  <si>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</si>
  <si>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</si>
  <si>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</si>
  <si>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</si>
  <si>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</si>
  <si>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</si>
  <si>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</si>
  <si>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</si>
  <si>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</si>
  <si>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</si>
  <si>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</si>
  <si>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</si>
  <si>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</si>
  <si>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</si>
  <si>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</si>
  <si>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</si>
  <si>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</si>
  <si>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 (VII-VIII)</t>
  </si>
  <si>
    <t>X  RASPODJELA NETO DOBITI</t>
  </si>
  <si>
    <t>1. Raspodjela neto dobiti</t>
  </si>
  <si>
    <t>XI  ZARADA PO AKCIJI</t>
  </si>
  <si>
    <t xml:space="preserve">                                Lice odgovorno za sastavljanje bilansa:                     Izvršni direktor:</t>
  </si>
  <si>
    <t>Datum: __________________</t>
  </si>
  <si>
    <t xml:space="preserve">               MP   _________________                                                 ____________________</t>
  </si>
  <si>
    <r>
      <t>783, 784, 785, 786,787,788,</t>
    </r>
    <r>
      <rPr>
        <sz val="8"/>
        <color indexed="10"/>
        <rFont val="Cambria"/>
        <family val="1"/>
      </rPr>
      <t>789</t>
    </r>
  </si>
  <si>
    <t>Naziv društva za osiguranje: Delta Generali Životna Osiguranja</t>
  </si>
  <si>
    <t xml:space="preserve">Matični broj: </t>
  </si>
  <si>
    <t>Vrsta osiguranja: Osiguranje života</t>
  </si>
  <si>
    <t>BILANS NOVČANIH TOKOVA</t>
  </si>
  <si>
    <t>od 01.01.2012 do 30.06.2012</t>
  </si>
  <si>
    <t>Napomena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</si>
  <si>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</si>
  <si>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</si>
  <si>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</si>
  <si>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</si>
  <si>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</si>
  <si>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</si>
  <si>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</si>
  <si>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</si>
  <si>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</si>
  <si>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</si>
  <si>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</si>
  <si>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</si>
  <si>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</si>
  <si>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</si>
  <si>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</si>
  <si>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</si>
  <si>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</si>
  <si>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</si>
  <si>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</si>
  <si>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</si>
  <si>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</si>
  <si>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</si>
  <si>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</si>
  <si>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</si>
  <si>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</si>
  <si>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</si>
  <si>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</si>
  <si>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</si>
  <si>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</si>
  <si>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</si>
  <si>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</si>
  <si>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</si>
  <si>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</si>
  <si>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</si>
  <si>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</si>
  <si>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</si>
  <si>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</si>
  <si>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</si>
  <si>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</si>
  <si>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</si>
  <si>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</si>
  <si>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</si>
  <si>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</si>
  <si>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</si>
  <si>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</si>
  <si>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</si>
  <si>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</si>
  <si>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</si>
  <si>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</si>
  <si>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</si>
  <si>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</si>
  <si>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</si>
  <si>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U ______________</t>
  </si>
  <si>
    <t xml:space="preserve">                                                                 Lice odgovorno za sastavljanje bilansa:</t>
  </si>
  <si>
    <t>Izvršni direktor društva:</t>
  </si>
  <si>
    <t>Datum:__________</t>
  </si>
  <si>
    <t xml:space="preserve">                                                                                            ___________________</t>
  </si>
  <si>
    <t xml:space="preserve">   MP</t>
  </si>
  <si>
    <t xml:space="preserve">         _______________</t>
  </si>
  <si>
    <t>Pecat CRPS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</si>
  <si>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</si>
  <si>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</si>
  <si>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</si>
  <si>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</si>
  <si>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</si>
  <si>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</si>
  <si>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</si>
  <si>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</si>
  <si>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</si>
  <si>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</si>
  <si>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</si>
  <si>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</si>
  <si>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</si>
  <si>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</si>
  <si>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</si>
  <si>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</si>
  <si>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</si>
  <si>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</si>
  <si>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</si>
  <si>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</si>
  <si>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</si>
  <si>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</si>
  <si>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</si>
  <si>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</si>
  <si>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</si>
  <si>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</si>
  <si>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</si>
  <si>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</si>
  <si>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</si>
  <si>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</si>
  <si>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Lice odgovorno za sastavljanje bilansa:</t>
  </si>
  <si>
    <t>Izvršni direktor:</t>
  </si>
  <si>
    <t>U</t>
  </si>
  <si>
    <t xml:space="preserve">Datum, </t>
  </si>
  <si>
    <t>Naziv društva za osiguranje: Delta Generali Životna osiguranja</t>
  </si>
  <si>
    <t>Vrsta osiguranja:Osiguranje života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</si>
</sst>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_);\(0\)"/>
    <numFmt numFmtId="175" formatCode="[$-409]h:mm:ss\ AM/PM"/>
    <numFmt numFmtId="176" formatCode="&quot; &quot;#,##0;\-&quot; &quot;#,##0"/>
    <numFmt numFmtId="177" formatCode="&quot; &quot;#,##0;[Red]\-&quot; &quot;#,##0"/>
    <numFmt numFmtId="178" formatCode="&quot; &quot;#,##0.00;\-&quot; &quot;#,##0.00"/>
    <numFmt numFmtId="179" formatCode="&quot; &quot;#,##0.00;[Red]\-&quot; &quot;#,##0.00"/>
    <numFmt numFmtId="180" formatCode="_-&quot; &quot;* #,##0_-;\-&quot; &quot;* #,##0_-;_-&quot; &quot;* &quot;-&quot;_-;_-@_-"/>
    <numFmt numFmtId="181" formatCode="_-* #,##0_-;\-* #,##0_-;_-* &quot;-&quot;_-;_-@_-"/>
    <numFmt numFmtId="182" formatCode="_-&quot; &quot;* #,##0.00_-;\-&quot; &quot;* #,##0.00_-;_-&quot; 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6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8"/>
      <color indexed="30"/>
      <name val="Arial"/>
      <family val="2"/>
    </font>
    <font>
      <b/>
      <sz val="9"/>
      <color indexed="30"/>
      <name val="Cambria"/>
      <family val="1"/>
    </font>
    <font>
      <b/>
      <sz val="8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b/>
      <sz val="8"/>
      <name val="Arial"/>
      <family val="2"/>
    </font>
    <font>
      <sz val="9"/>
      <color indexed="10"/>
      <name val="Cambria"/>
      <family val="1"/>
    </font>
    <font>
      <b/>
      <sz val="10"/>
      <name val="Arial"/>
      <family val="2"/>
    </font>
    <font>
      <sz val="8"/>
      <color indexed="30"/>
      <name val="Cambria"/>
      <family val="1"/>
    </font>
    <font>
      <sz val="10"/>
      <color indexed="30"/>
      <name val="Cambria"/>
      <family val="1"/>
    </font>
    <font>
      <b/>
      <sz val="8"/>
      <color indexed="10"/>
      <name val="Cambria"/>
      <family val="1"/>
    </font>
    <font>
      <i/>
      <sz val="10"/>
      <color indexed="48"/>
      <name val="Arial"/>
      <family val="2"/>
    </font>
    <font>
      <sz val="6"/>
      <color indexed="30"/>
      <name val="Cambria"/>
      <family val="1"/>
    </font>
    <font>
      <sz val="8"/>
      <color indexed="10"/>
      <name val="Cambria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4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30"/>
      <name val="Cambria"/>
      <family val="1"/>
    </font>
    <font>
      <sz val="10"/>
      <color indexed="40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2"/>
      <color indexed="10"/>
      <name val="Cambria"/>
      <family val="1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48"/>
      <name val="Calibri"/>
      <family val="2"/>
    </font>
    <font>
      <b/>
      <i/>
      <sz val="11"/>
      <color indexed="48"/>
      <name val="Calibri"/>
      <family val="2"/>
    </font>
    <font>
      <i/>
      <sz val="11"/>
      <color indexed="12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3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30"/>
      </bottom>
    </border>
    <border>
      <left style="medium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30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30"/>
      </top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30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30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30"/>
      </bottom>
    </border>
    <border>
      <left style="medium">
        <color indexed="49"/>
      </left>
      <right>
        <color indexed="63"/>
      </right>
      <top style="medium">
        <color indexed="30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30"/>
      </top>
      <bottom style="medium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49"/>
      </right>
      <top style="medium">
        <color indexed="30"/>
      </top>
      <bottom style="medium">
        <color indexed="3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5" fillId="16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17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45" fillId="15" borderId="0" applyNumberFormat="0" applyBorder="0" applyAlignment="0" applyProtection="0"/>
    <xf numFmtId="0" fontId="52" fillId="3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2" applyNumberFormat="0" applyAlignment="0" applyProtection="0"/>
    <xf numFmtId="0" fontId="46" fillId="2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3" applyNumberFormat="0" applyAlignment="0" applyProtection="0"/>
    <xf numFmtId="0" fontId="47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1" fillId="7" borderId="2" applyNumberFormat="0" applyAlignment="0" applyProtection="0"/>
    <xf numFmtId="0" fontId="50" fillId="21" borderId="7" applyNumberFormat="0" applyAlignment="0" applyProtection="0"/>
    <xf numFmtId="0" fontId="51" fillId="21" borderId="2" applyNumberFormat="0" applyAlignment="0" applyProtection="0"/>
    <xf numFmtId="0" fontId="58" fillId="0" borderId="8" applyNumberFormat="0" applyFill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30" fillId="0" borderId="0">
      <alignment/>
      <protection/>
    </xf>
    <xf numFmtId="0" fontId="30" fillId="20" borderId="1" applyNumberFormat="0" applyFont="0" applyAlignment="0" applyProtection="0"/>
    <xf numFmtId="0" fontId="50" fillId="21" borderId="7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7" borderId="2" applyNumberFormat="0" applyAlignment="0" applyProtection="0"/>
    <xf numFmtId="0" fontId="60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center"/>
    </xf>
    <xf numFmtId="1" fontId="10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37" fontId="12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37" fontId="0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37" fontId="12" fillId="0" borderId="10" xfId="0" applyNumberFormat="1" applyFont="1" applyBorder="1" applyAlignment="1">
      <alignment horizontal="right"/>
    </xf>
    <xf numFmtId="37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7" fontId="16" fillId="0" borderId="12" xfId="0" applyNumberFormat="1" applyFont="1" applyBorder="1" applyAlignment="1">
      <alignment horizontal="right"/>
    </xf>
    <xf numFmtId="37" fontId="16" fillId="0" borderId="11" xfId="0" applyNumberFormat="1" applyFont="1" applyBorder="1" applyAlignment="1">
      <alignment horizontal="right"/>
    </xf>
    <xf numFmtId="37" fontId="16" fillId="0" borderId="10" xfId="0" applyNumberFormat="1" applyFont="1" applyBorder="1" applyAlignment="1">
      <alignment horizontal="right"/>
    </xf>
    <xf numFmtId="37" fontId="12" fillId="0" borderId="11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19" fillId="0" borderId="10" xfId="0" applyNumberFormat="1" applyFont="1" applyBorder="1" applyAlignment="1">
      <alignment horizontal="right"/>
    </xf>
    <xf numFmtId="37" fontId="20" fillId="0" borderId="11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7" fontId="21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37" fontId="0" fillId="0" borderId="13" xfId="0" applyNumberFormat="1" applyFont="1" applyBorder="1" applyAlignment="1">
      <alignment horizontal="right"/>
    </xf>
    <xf numFmtId="37" fontId="22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4" fontId="23" fillId="0" borderId="0" xfId="0" applyNumberFormat="1" applyFont="1" applyAlignment="1">
      <alignment horizontal="right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39" fontId="0" fillId="0" borderId="0" xfId="0" applyNumberFormat="1" applyAlignment="1">
      <alignment/>
    </xf>
    <xf numFmtId="3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wrapText="1"/>
    </xf>
    <xf numFmtId="3" fontId="13" fillId="0" borderId="18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3" fontId="13" fillId="0" borderId="17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39" fontId="23" fillId="0" borderId="0" xfId="0" applyNumberFormat="1" applyFont="1" applyAlignment="1">
      <alignment horizontal="center" wrapText="1"/>
    </xf>
    <xf numFmtId="39" fontId="0" fillId="0" borderId="0" xfId="0" applyNumberFormat="1" applyAlignment="1">
      <alignment horizontal="center"/>
    </xf>
    <xf numFmtId="0" fontId="44" fillId="0" borderId="0" xfId="0" applyFont="1" applyAlignment="1">
      <alignment horizontal="justify"/>
    </xf>
    <xf numFmtId="0" fontId="0" fillId="0" borderId="21" xfId="0" applyBorder="1" applyAlignment="1">
      <alignment/>
    </xf>
    <xf numFmtId="0" fontId="9" fillId="0" borderId="11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center"/>
    </xf>
    <xf numFmtId="0" fontId="64" fillId="0" borderId="11" xfId="0" applyFont="1" applyBorder="1" applyAlignment="1">
      <alignment/>
    </xf>
    <xf numFmtId="4" fontId="12" fillId="0" borderId="11" xfId="0" applyNumberFormat="1" applyFont="1" applyBorder="1" applyAlignment="1">
      <alignment horizontal="right"/>
    </xf>
    <xf numFmtId="37" fontId="12" fillId="0" borderId="11" xfId="0" applyNumberFormat="1" applyFont="1" applyFill="1" applyBorder="1" applyAlignment="1">
      <alignment horizontal="right"/>
    </xf>
    <xf numFmtId="0" fontId="25" fillId="0" borderId="17" xfId="0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14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0" fontId="63" fillId="0" borderId="17" xfId="0" applyFont="1" applyBorder="1" applyAlignment="1">
      <alignment horizontal="center"/>
    </xf>
    <xf numFmtId="0" fontId="64" fillId="0" borderId="12" xfId="0" applyFont="1" applyBorder="1" applyAlignment="1">
      <alignment/>
    </xf>
    <xf numFmtId="39" fontId="12" fillId="0" borderId="12" xfId="0" applyNumberFormat="1" applyFont="1" applyBorder="1" applyAlignment="1">
      <alignment horizontal="right"/>
    </xf>
    <xf numFmtId="37" fontId="12" fillId="0" borderId="12" xfId="0" applyNumberFormat="1" applyFont="1" applyFill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39" fontId="0" fillId="0" borderId="17" xfId="0" applyNumberFormat="1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39" fontId="0" fillId="0" borderId="11" xfId="0" applyNumberFormat="1" applyFont="1" applyBorder="1" applyAlignment="1">
      <alignment horizontal="right"/>
    </xf>
    <xf numFmtId="39" fontId="0" fillId="0" borderId="12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center" wrapText="1"/>
    </xf>
    <xf numFmtId="39" fontId="0" fillId="0" borderId="11" xfId="0" applyNumberFormat="1" applyFont="1" applyBorder="1" applyAlignment="1">
      <alignment horizontal="right" wrapText="1"/>
    </xf>
    <xf numFmtId="37" fontId="0" fillId="0" borderId="11" xfId="0" applyNumberFormat="1" applyFont="1" applyFill="1" applyBorder="1" applyAlignment="1">
      <alignment horizontal="right" wrapText="1"/>
    </xf>
    <xf numFmtId="39" fontId="12" fillId="0" borderId="1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5" fillId="0" borderId="18" xfId="0" applyFont="1" applyBorder="1" applyAlignment="1">
      <alignment horizontal="right"/>
    </xf>
    <xf numFmtId="0" fontId="14" fillId="0" borderId="10" xfId="0" applyFont="1" applyBorder="1" applyAlignment="1">
      <alignment wrapText="1"/>
    </xf>
    <xf numFmtId="39" fontId="0" fillId="0" borderId="10" xfId="0" applyNumberFormat="1" applyFont="1" applyBorder="1" applyAlignment="1">
      <alignment horizontal="right"/>
    </xf>
    <xf numFmtId="37" fontId="0" fillId="0" borderId="12" xfId="0" applyNumberFormat="1" applyFont="1" applyBorder="1" applyAlignment="1">
      <alignment horizontal="right"/>
    </xf>
    <xf numFmtId="0" fontId="64" fillId="0" borderId="12" xfId="0" applyFont="1" applyBorder="1" applyAlignment="1">
      <alignment wrapText="1"/>
    </xf>
    <xf numFmtId="0" fontId="3" fillId="0" borderId="17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17" xfId="0" applyFont="1" applyBorder="1" applyAlignment="1">
      <alignment/>
    </xf>
    <xf numFmtId="0" fontId="43" fillId="0" borderId="17" xfId="0" applyFont="1" applyFill="1" applyBorder="1" applyAlignment="1">
      <alignment/>
    </xf>
    <xf numFmtId="0" fontId="30" fillId="0" borderId="0" xfId="93" applyProtection="1">
      <alignment/>
      <protection locked="0"/>
    </xf>
    <xf numFmtId="0" fontId="30" fillId="0" borderId="0" xfId="93">
      <alignment/>
      <protection/>
    </xf>
    <xf numFmtId="0" fontId="2" fillId="0" borderId="22" xfId="93" applyFont="1" applyBorder="1" applyAlignment="1">
      <alignment horizontal="center" wrapText="1"/>
      <protection/>
    </xf>
    <xf numFmtId="0" fontId="65" fillId="0" borderId="22" xfId="93" applyFont="1" applyBorder="1" applyAlignment="1">
      <alignment wrapText="1"/>
      <protection/>
    </xf>
    <xf numFmtId="0" fontId="2" fillId="0" borderId="22" xfId="93" applyFont="1" applyBorder="1" applyAlignment="1">
      <alignment wrapText="1"/>
      <protection/>
    </xf>
    <xf numFmtId="0" fontId="2" fillId="2" borderId="22" xfId="93" applyFont="1" applyFill="1" applyBorder="1">
      <alignment/>
      <protection/>
    </xf>
    <xf numFmtId="0" fontId="2" fillId="0" borderId="0" xfId="93" applyFont="1" applyFill="1" applyBorder="1" applyAlignment="1" applyProtection="1">
      <alignment wrapText="1"/>
      <protection locked="0"/>
    </xf>
    <xf numFmtId="39" fontId="30" fillId="0" borderId="23" xfId="0" applyNumberFormat="1" applyFont="1" applyBorder="1" applyAlignment="1">
      <alignment horizontal="center"/>
    </xf>
    <xf numFmtId="0" fontId="30" fillId="0" borderId="0" xfId="93" applyFont="1" applyProtection="1">
      <alignment/>
      <protection locked="0"/>
    </xf>
    <xf numFmtId="39" fontId="6" fillId="0" borderId="17" xfId="0" applyNumberFormat="1" applyFont="1" applyBorder="1" applyAlignment="1">
      <alignment horizontal="center" wrapText="1"/>
    </xf>
    <xf numFmtId="174" fontId="10" fillId="0" borderId="17" xfId="0" applyNumberFormat="1" applyFont="1" applyBorder="1" applyAlignment="1">
      <alignment horizontal="center"/>
    </xf>
    <xf numFmtId="37" fontId="37" fillId="0" borderId="17" xfId="0" applyNumberFormat="1" applyFont="1" applyBorder="1" applyAlignment="1">
      <alignment horizontal="center"/>
    </xf>
    <xf numFmtId="37" fontId="38" fillId="0" borderId="17" xfId="0" applyNumberFormat="1" applyFont="1" applyBorder="1" applyAlignment="1">
      <alignment horizontal="center"/>
    </xf>
    <xf numFmtId="37" fontId="30" fillId="0" borderId="17" xfId="0" applyNumberFormat="1" applyFont="1" applyBorder="1" applyAlignment="1">
      <alignment horizontal="center"/>
    </xf>
    <xf numFmtId="37" fontId="40" fillId="0" borderId="17" xfId="0" applyNumberFormat="1" applyFont="1" applyBorder="1" applyAlignment="1">
      <alignment horizontal="center"/>
    </xf>
    <xf numFmtId="37" fontId="39" fillId="0" borderId="17" xfId="0" applyNumberFormat="1" applyFont="1" applyBorder="1" applyAlignment="1">
      <alignment horizontal="center"/>
    </xf>
    <xf numFmtId="37" fontId="41" fillId="0" borderId="17" xfId="0" applyNumberFormat="1" applyFont="1" applyBorder="1" applyAlignment="1">
      <alignment horizontal="center"/>
    </xf>
    <xf numFmtId="37" fontId="30" fillId="0" borderId="19" xfId="0" applyNumberFormat="1" applyFont="1" applyBorder="1" applyAlignment="1">
      <alignment horizontal="center"/>
    </xf>
    <xf numFmtId="37" fontId="30" fillId="0" borderId="24" xfId="0" applyNumberFormat="1" applyFont="1" applyBorder="1" applyAlignment="1">
      <alignment horizontal="center"/>
    </xf>
    <xf numFmtId="37" fontId="30" fillId="0" borderId="25" xfId="0" applyNumberFormat="1" applyFont="1" applyBorder="1" applyAlignment="1">
      <alignment horizontal="center"/>
    </xf>
    <xf numFmtId="3" fontId="2" fillId="0" borderId="22" xfId="93" applyNumberFormat="1" applyFont="1" applyBorder="1" applyProtection="1">
      <alignment/>
      <protection locked="0"/>
    </xf>
    <xf numFmtId="3" fontId="2" fillId="2" borderId="22" xfId="93" applyNumberFormat="1" applyFont="1" applyFill="1" applyBorder="1">
      <alignment/>
      <protection/>
    </xf>
    <xf numFmtId="37" fontId="2" fillId="0" borderId="22" xfId="93" applyNumberFormat="1" applyFont="1" applyBorder="1" applyProtection="1">
      <alignment/>
      <protection locked="0"/>
    </xf>
    <xf numFmtId="37" fontId="2" fillId="2" borderId="22" xfId="93" applyNumberFormat="1" applyFont="1" applyFill="1" applyBorder="1">
      <alignment/>
      <protection/>
    </xf>
    <xf numFmtId="0" fontId="2" fillId="0" borderId="26" xfId="93" applyFont="1" applyFill="1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6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3" fontId="13" fillId="0" borderId="16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left" wrapText="1" indent="1"/>
    </xf>
    <xf numFmtId="0" fontId="14" fillId="0" borderId="27" xfId="0" applyFont="1" applyBorder="1" applyAlignment="1">
      <alignment horizontal="left" wrapText="1" indent="1"/>
    </xf>
    <xf numFmtId="0" fontId="14" fillId="0" borderId="12" xfId="0" applyFont="1" applyBorder="1" applyAlignment="1">
      <alignment horizontal="left" wrapText="1" indent="1"/>
    </xf>
    <xf numFmtId="0" fontId="13" fillId="0" borderId="1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left" wrapText="1" indent="1"/>
    </xf>
    <xf numFmtId="0" fontId="14" fillId="0" borderId="29" xfId="0" applyFont="1" applyBorder="1" applyAlignment="1">
      <alignment horizontal="left" wrapText="1" indent="1"/>
    </xf>
    <xf numFmtId="0" fontId="14" fillId="0" borderId="30" xfId="0" applyFont="1" applyBorder="1" applyAlignment="1">
      <alignment horizontal="left" wrapText="1" indent="1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4" fillId="0" borderId="31" xfId="0" applyFont="1" applyBorder="1" applyAlignment="1">
      <alignment horizontal="left" wrapText="1" indent="1"/>
    </xf>
    <xf numFmtId="0" fontId="14" fillId="0" borderId="32" xfId="0" applyFont="1" applyBorder="1" applyAlignment="1">
      <alignment horizontal="left" wrapText="1" indent="1"/>
    </xf>
    <xf numFmtId="0" fontId="14" fillId="0" borderId="33" xfId="0" applyFont="1" applyBorder="1" applyAlignment="1">
      <alignment horizontal="left" wrapText="1" indent="1"/>
    </xf>
    <xf numFmtId="0" fontId="13" fillId="0" borderId="1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wrapText="1" indent="1"/>
    </xf>
    <xf numFmtId="0" fontId="14" fillId="0" borderId="27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 horizontal="left" wrapText="1" indent="1"/>
    </xf>
    <xf numFmtId="0" fontId="15" fillId="0" borderId="1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 wrapText="1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3" xfId="0" applyFont="1" applyBorder="1" applyAlignment="1">
      <alignment wrapText="1"/>
    </xf>
    <xf numFmtId="0" fontId="14" fillId="0" borderId="1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2" xfId="0" applyFont="1" applyBorder="1" applyAlignment="1">
      <alignment/>
    </xf>
    <xf numFmtId="3" fontId="13" fillId="0" borderId="16" xfId="0" applyNumberFormat="1" applyFont="1" applyBorder="1" applyAlignment="1">
      <alignment horizontal="center" wrapText="1"/>
    </xf>
    <xf numFmtId="3" fontId="13" fillId="0" borderId="27" xfId="0" applyNumberFormat="1" applyFont="1" applyBorder="1" applyAlignment="1">
      <alignment horizontal="center" wrapText="1"/>
    </xf>
    <xf numFmtId="3" fontId="13" fillId="0" borderId="12" xfId="0" applyNumberFormat="1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4" fillId="0" borderId="16" xfId="0" applyFont="1" applyBorder="1" applyAlignment="1">
      <alignment horizontal="left" indent="1"/>
    </xf>
    <xf numFmtId="0" fontId="14" fillId="0" borderId="27" xfId="0" applyFont="1" applyBorder="1" applyAlignment="1">
      <alignment horizontal="left" indent="1"/>
    </xf>
    <xf numFmtId="0" fontId="14" fillId="0" borderId="12" xfId="0" applyFont="1" applyBorder="1" applyAlignment="1">
      <alignment horizontal="left" indent="1"/>
    </xf>
    <xf numFmtId="0" fontId="13" fillId="0" borderId="1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21" xfId="0" applyFont="1" applyBorder="1" applyAlignment="1">
      <alignment/>
    </xf>
    <xf numFmtId="0" fontId="30" fillId="0" borderId="0" xfId="0" applyFont="1" applyAlignment="1">
      <alignment/>
    </xf>
    <xf numFmtId="39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0" fillId="0" borderId="21" xfId="0" applyFont="1" applyBorder="1" applyAlignment="1">
      <alignment/>
    </xf>
    <xf numFmtId="39" fontId="30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4" fillId="0" borderId="35" xfId="0" applyFont="1" applyBorder="1" applyAlignment="1">
      <alignment horizontal="center" wrapText="1"/>
    </xf>
    <xf numFmtId="0" fontId="34" fillId="0" borderId="36" xfId="0" applyFont="1" applyBorder="1" applyAlignment="1">
      <alignment horizontal="center" wrapText="1"/>
    </xf>
    <xf numFmtId="0" fontId="34" fillId="0" borderId="34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39" fontId="8" fillId="0" borderId="16" xfId="0" applyNumberFormat="1" applyFont="1" applyBorder="1" applyAlignment="1">
      <alignment horizontal="center"/>
    </xf>
    <xf numFmtId="39" fontId="8" fillId="0" borderId="27" xfId="0" applyNumberFormat="1" applyFont="1" applyBorder="1" applyAlignment="1">
      <alignment horizontal="center"/>
    </xf>
    <xf numFmtId="39" fontId="8" fillId="0" borderId="12" xfId="0" applyNumberFormat="1" applyFont="1" applyBorder="1" applyAlignment="1">
      <alignment horizontal="center"/>
    </xf>
    <xf numFmtId="39" fontId="6" fillId="0" borderId="16" xfId="0" applyNumberFormat="1" applyFont="1" applyBorder="1" applyAlignment="1">
      <alignment horizontal="center" wrapText="1"/>
    </xf>
    <xf numFmtId="39" fontId="6" fillId="0" borderId="12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4" fontId="10" fillId="0" borderId="16" xfId="0" applyNumberFormat="1" applyFont="1" applyBorder="1" applyAlignment="1">
      <alignment horizontal="center"/>
    </xf>
    <xf numFmtId="174" fontId="10" fillId="0" borderId="12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37" fontId="37" fillId="0" borderId="16" xfId="0" applyNumberFormat="1" applyFont="1" applyBorder="1" applyAlignment="1">
      <alignment horizontal="center"/>
    </xf>
    <xf numFmtId="37" fontId="37" fillId="0" borderId="12" xfId="0" applyNumberFormat="1" applyFont="1" applyBorder="1" applyAlignment="1">
      <alignment horizontal="center"/>
    </xf>
    <xf numFmtId="37" fontId="38" fillId="0" borderId="16" xfId="0" applyNumberFormat="1" applyFont="1" applyBorder="1" applyAlignment="1">
      <alignment horizontal="center"/>
    </xf>
    <xf numFmtId="37" fontId="38" fillId="0" borderId="12" xfId="0" applyNumberFormat="1" applyFont="1" applyBorder="1" applyAlignment="1">
      <alignment horizontal="center"/>
    </xf>
    <xf numFmtId="37" fontId="30" fillId="0" borderId="16" xfId="0" applyNumberFormat="1" applyFont="1" applyBorder="1" applyAlignment="1">
      <alignment horizontal="center"/>
    </xf>
    <xf numFmtId="37" fontId="30" fillId="0" borderId="12" xfId="0" applyNumberFormat="1" applyFont="1" applyBorder="1" applyAlignment="1">
      <alignment horizontal="center"/>
    </xf>
    <xf numFmtId="37" fontId="39" fillId="0" borderId="16" xfId="0" applyNumberFormat="1" applyFont="1" applyBorder="1" applyAlignment="1">
      <alignment horizontal="center"/>
    </xf>
    <xf numFmtId="37" fontId="39" fillId="0" borderId="12" xfId="0" applyNumberFormat="1" applyFont="1" applyBorder="1" applyAlignment="1">
      <alignment horizontal="center"/>
    </xf>
    <xf numFmtId="37" fontId="41" fillId="0" borderId="16" xfId="0" applyNumberFormat="1" applyFont="1" applyBorder="1" applyAlignment="1">
      <alignment horizontal="center"/>
    </xf>
    <xf numFmtId="37" fontId="41" fillId="0" borderId="12" xfId="0" applyNumberFormat="1" applyFont="1" applyBorder="1" applyAlignment="1">
      <alignment horizontal="center"/>
    </xf>
    <xf numFmtId="37" fontId="30" fillId="0" borderId="16" xfId="0" applyNumberFormat="1" applyFont="1" applyFill="1" applyBorder="1" applyAlignment="1">
      <alignment horizontal="center"/>
    </xf>
    <xf numFmtId="37" fontId="30" fillId="0" borderId="12" xfId="0" applyNumberFormat="1" applyFont="1" applyFill="1" applyBorder="1" applyAlignment="1">
      <alignment horizontal="center"/>
    </xf>
    <xf numFmtId="37" fontId="38" fillId="0" borderId="16" xfId="0" applyNumberFormat="1" applyFont="1" applyFill="1" applyBorder="1" applyAlignment="1">
      <alignment horizontal="center"/>
    </xf>
    <xf numFmtId="37" fontId="38" fillId="0" borderId="12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36" fillId="0" borderId="28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37" fontId="30" fillId="0" borderId="28" xfId="0" applyNumberFormat="1" applyFont="1" applyBorder="1" applyAlignment="1">
      <alignment horizontal="center"/>
    </xf>
    <xf numFmtId="37" fontId="30" fillId="0" borderId="30" xfId="0" applyNumberFormat="1" applyFont="1" applyBorder="1" applyAlignment="1">
      <alignment horizontal="center"/>
    </xf>
    <xf numFmtId="0" fontId="14" fillId="0" borderId="38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36" fillId="0" borderId="38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37" fontId="30" fillId="0" borderId="38" xfId="0" applyNumberFormat="1" applyFont="1" applyBorder="1" applyAlignment="1">
      <alignment horizontal="center"/>
    </xf>
    <xf numFmtId="37" fontId="30" fillId="0" borderId="39" xfId="0" applyNumberFormat="1" applyFont="1" applyBorder="1" applyAlignment="1">
      <alignment horizontal="center"/>
    </xf>
    <xf numFmtId="0" fontId="8" fillId="0" borderId="31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36" fillId="0" borderId="31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37" fontId="30" fillId="0" borderId="31" xfId="0" applyNumberFormat="1" applyFont="1" applyBorder="1" applyAlignment="1">
      <alignment horizontal="center"/>
    </xf>
    <xf numFmtId="37" fontId="30" fillId="0" borderId="33" xfId="0" applyNumberFormat="1" applyFont="1" applyBorder="1" applyAlignment="1">
      <alignment horizontal="center"/>
    </xf>
    <xf numFmtId="37" fontId="42" fillId="0" borderId="16" xfId="0" applyNumberFormat="1" applyFont="1" applyBorder="1" applyAlignment="1">
      <alignment horizontal="center"/>
    </xf>
    <xf numFmtId="37" fontId="42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wrapText="1"/>
    </xf>
    <xf numFmtId="0" fontId="30" fillId="0" borderId="23" xfId="0" applyFont="1" applyBorder="1" applyAlignment="1">
      <alignment/>
    </xf>
    <xf numFmtId="39" fontId="30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0" fontId="62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0" fillId="0" borderId="0" xfId="93" applyAlignment="1">
      <alignment horizontal="center"/>
      <protection/>
    </xf>
    <xf numFmtId="0" fontId="30" fillId="0" borderId="0" xfId="93" applyFont="1" applyBorder="1" applyAlignment="1" applyProtection="1">
      <alignment horizontal="center"/>
      <protection locked="0"/>
    </xf>
    <xf numFmtId="0" fontId="30" fillId="0" borderId="0" xfId="93" applyBorder="1" applyAlignment="1" applyProtection="1">
      <alignment horizontal="center"/>
      <protection locked="0"/>
    </xf>
    <xf numFmtId="0" fontId="2" fillId="0" borderId="0" xfId="93" applyFont="1" applyFill="1" applyBorder="1" applyAlignment="1" applyProtection="1">
      <alignment horizontal="left" wrapText="1"/>
      <protection locked="0"/>
    </xf>
    <xf numFmtId="0" fontId="30" fillId="0" borderId="26" xfId="93" applyBorder="1" applyAlignment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kcenat1" xfId="39"/>
    <cellStyle name="Akcenat1 - 20%" xfId="40"/>
    <cellStyle name="Akcenat1 - 40%" xfId="41"/>
    <cellStyle name="Akcenat1 - 60%" xfId="42"/>
    <cellStyle name="Akcenat2" xfId="43"/>
    <cellStyle name="Akcenat2 - 20%" xfId="44"/>
    <cellStyle name="Akcenat2 - 40%" xfId="45"/>
    <cellStyle name="Akcenat2 - 60%" xfId="46"/>
    <cellStyle name="Akcenat3" xfId="47"/>
    <cellStyle name="Akcenat3 - 20%" xfId="48"/>
    <cellStyle name="Akcenat3 - 40%" xfId="49"/>
    <cellStyle name="Akcenat3 - 60%" xfId="50"/>
    <cellStyle name="Akcenat4" xfId="51"/>
    <cellStyle name="Akcenat4 - 20%" xfId="52"/>
    <cellStyle name="Akcenat4 - 40%" xfId="53"/>
    <cellStyle name="Akcenat4 - 60%" xfId="54"/>
    <cellStyle name="Akcenat5" xfId="55"/>
    <cellStyle name="Akcenat5 - 20%" xfId="56"/>
    <cellStyle name="Akcenat5 - 40%" xfId="57"/>
    <cellStyle name="Akcenat5 - 60%" xfId="58"/>
    <cellStyle name="Akcenat6" xfId="59"/>
    <cellStyle name="Akcenat6 - 20%" xfId="60"/>
    <cellStyle name="Akcenat6 - 40%" xfId="61"/>
    <cellStyle name="Akcenat6 - 60%" xfId="62"/>
    <cellStyle name="Bad" xfId="63"/>
    <cellStyle name="Beleška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Ćelija za proveru" xfId="71"/>
    <cellStyle name="Dob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Izlaz" xfId="82"/>
    <cellStyle name="Izračunavanje" xfId="83"/>
    <cellStyle name="Linked Cell" xfId="84"/>
    <cellStyle name="Loše" xfId="85"/>
    <cellStyle name="Naslov" xfId="86"/>
    <cellStyle name="Naslov 1" xfId="87"/>
    <cellStyle name="Naslov 2" xfId="88"/>
    <cellStyle name="Naslov 3" xfId="89"/>
    <cellStyle name="Naslov 4" xfId="90"/>
    <cellStyle name="Neutral" xfId="91"/>
    <cellStyle name="Neutralno" xfId="92"/>
    <cellStyle name="Normal_Copy of Bilansni obrasci (2)" xfId="93"/>
    <cellStyle name="Note" xfId="94"/>
    <cellStyle name="Output" xfId="95"/>
    <cellStyle name="Percent" xfId="96"/>
    <cellStyle name="Povezana ćelija" xfId="97"/>
    <cellStyle name="Tekst objašnjenja" xfId="98"/>
    <cellStyle name="Tekst upozorenja" xfId="99"/>
    <cellStyle name="Title" xfId="100"/>
    <cellStyle name="Total" xfId="101"/>
    <cellStyle name="Ukupno" xfId="102"/>
    <cellStyle name="Unos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6</xdr:col>
      <xdr:colOff>666750</xdr:colOff>
      <xdr:row>4</xdr:row>
      <xdr:rowOff>114300</xdr:rowOff>
    </xdr:to>
    <xdr:pic>
      <xdr:nvPicPr>
        <xdr:cNvPr id="1" name="Picture 1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57525" y="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676275</xdr:colOff>
      <xdr:row>4</xdr:row>
      <xdr:rowOff>38100</xdr:rowOff>
    </xdr:to>
    <xdr:pic>
      <xdr:nvPicPr>
        <xdr:cNvPr id="2" name="Picture 2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67050" y="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76200</xdr:rowOff>
    </xdr:from>
    <xdr:to>
      <xdr:col>3</xdr:col>
      <xdr:colOff>219075</xdr:colOff>
      <xdr:row>5</xdr:row>
      <xdr:rowOff>47625</xdr:rowOff>
    </xdr:to>
    <xdr:pic>
      <xdr:nvPicPr>
        <xdr:cNvPr id="1" name="Picture 1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0" y="7620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3400425</xdr:colOff>
      <xdr:row>0</xdr:row>
      <xdr:rowOff>0</xdr:rowOff>
    </xdr:from>
    <xdr:to>
      <xdr:col>1</xdr:col>
      <xdr:colOff>4219575</xdr:colOff>
      <xdr:row>5</xdr:row>
      <xdr:rowOff>66675</xdr:rowOff>
    </xdr:to>
    <xdr:pic>
      <xdr:nvPicPr>
        <xdr:cNvPr id="1" name="Picture 1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29150" y="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ljana.batakovic\AppData\Local\Microsoft\Windows\Temporary%20Internet%20Files\Content.Outlook\8JI1FSGU\BILANSI%20LIFE%2030.06.2012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jucni list 30.06.2012"/>
      <sheetName val="BILANS STANJA 30.06.2012"/>
      <sheetName val="BILANS USPJEHA 30.06.2012"/>
      <sheetName val="43-48 stete"/>
      <sheetName val="43-48 produkcija"/>
      <sheetName val="43-48 uprava"/>
    </sheetNames>
    <sheetDataSet>
      <sheetData sheetId="0">
        <row r="2">
          <cell r="I2">
            <v>9889.05</v>
          </cell>
        </row>
        <row r="3">
          <cell r="I3">
            <v>6511.45</v>
          </cell>
        </row>
        <row r="4">
          <cell r="I4">
            <v>855.15</v>
          </cell>
        </row>
        <row r="5">
          <cell r="I5">
            <v>64.35</v>
          </cell>
        </row>
        <row r="6">
          <cell r="I6">
            <v>0</v>
          </cell>
        </row>
        <row r="7">
          <cell r="I7">
            <v>4473.48</v>
          </cell>
        </row>
        <row r="8">
          <cell r="I8">
            <v>-4158.52</v>
          </cell>
        </row>
        <row r="9">
          <cell r="I9">
            <v>-4611.99</v>
          </cell>
        </row>
        <row r="10">
          <cell r="I10">
            <v>-593.58</v>
          </cell>
        </row>
        <row r="11">
          <cell r="I11">
            <v>-42.88</v>
          </cell>
        </row>
        <row r="12">
          <cell r="I12">
            <v>0</v>
          </cell>
        </row>
        <row r="13">
          <cell r="I13">
            <v>-4100.8</v>
          </cell>
        </row>
        <row r="15">
          <cell r="I15">
            <v>0</v>
          </cell>
        </row>
        <row r="16">
          <cell r="I16">
            <v>397.4899999999907</v>
          </cell>
        </row>
        <row r="17">
          <cell r="I17">
            <v>154.5</v>
          </cell>
        </row>
        <row r="18">
          <cell r="I18">
            <v>77.59000000000015</v>
          </cell>
        </row>
        <row r="19">
          <cell r="I19">
            <v>1.3200000000001637</v>
          </cell>
        </row>
        <row r="20">
          <cell r="I20">
            <v>10.02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98.55</v>
          </cell>
        </row>
        <row r="26">
          <cell r="I26">
            <v>3777.44</v>
          </cell>
        </row>
        <row r="29">
          <cell r="I29">
            <v>627.8</v>
          </cell>
        </row>
        <row r="30">
          <cell r="I30">
            <v>110000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211820.04</v>
          </cell>
        </row>
        <row r="39">
          <cell r="I39">
            <v>234133.15</v>
          </cell>
        </row>
        <row r="40">
          <cell r="I40">
            <v>215793.16</v>
          </cell>
        </row>
        <row r="41">
          <cell r="I41">
            <v>194177.33</v>
          </cell>
        </row>
        <row r="42">
          <cell r="I42">
            <v>0</v>
          </cell>
        </row>
        <row r="43">
          <cell r="I43">
            <v>650.5100000000093</v>
          </cell>
        </row>
        <row r="44">
          <cell r="I44">
            <v>18.23</v>
          </cell>
        </row>
        <row r="47">
          <cell r="I47">
            <v>-49.86</v>
          </cell>
        </row>
        <row r="59">
          <cell r="I59">
            <v>-1081.3</v>
          </cell>
        </row>
        <row r="66">
          <cell r="I66">
            <v>-90000</v>
          </cell>
        </row>
        <row r="67">
          <cell r="I67">
            <v>-42.7</v>
          </cell>
        </row>
        <row r="68">
          <cell r="I68">
            <v>-8639.89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-100</v>
          </cell>
        </row>
        <row r="73">
          <cell r="I73">
            <v>-881.9499999999989</v>
          </cell>
        </row>
        <row r="77">
          <cell r="I77">
            <v>6583.3</v>
          </cell>
        </row>
        <row r="78">
          <cell r="I78">
            <v>1467.05</v>
          </cell>
        </row>
        <row r="79">
          <cell r="I79">
            <v>1081.45</v>
          </cell>
        </row>
        <row r="80">
          <cell r="I80">
            <v>25946.56</v>
          </cell>
        </row>
        <row r="81">
          <cell r="I81">
            <v>13594.19</v>
          </cell>
        </row>
        <row r="82">
          <cell r="I82">
            <v>4454.4</v>
          </cell>
        </row>
        <row r="83">
          <cell r="I83">
            <v>2000.33</v>
          </cell>
        </row>
        <row r="84">
          <cell r="I84">
            <v>954.13</v>
          </cell>
        </row>
        <row r="85">
          <cell r="I85">
            <v>900</v>
          </cell>
        </row>
        <row r="124">
          <cell r="I124">
            <v>0.3</v>
          </cell>
        </row>
        <row r="125">
          <cell r="I125">
            <v>26.91</v>
          </cell>
        </row>
        <row r="126">
          <cell r="I126">
            <v>-376.2</v>
          </cell>
        </row>
        <row r="127">
          <cell r="I127">
            <v>-3003.35</v>
          </cell>
        </row>
        <row r="128">
          <cell r="I128">
            <v>-1693.8</v>
          </cell>
        </row>
        <row r="129">
          <cell r="I129">
            <v>-9.46</v>
          </cell>
        </row>
        <row r="130">
          <cell r="I130">
            <v>-111.7</v>
          </cell>
        </row>
        <row r="131">
          <cell r="I131">
            <v>-14241.65</v>
          </cell>
        </row>
        <row r="132">
          <cell r="I132">
            <v>-1.47</v>
          </cell>
        </row>
        <row r="133">
          <cell r="I133">
            <v>-5.72</v>
          </cell>
        </row>
        <row r="134">
          <cell r="I134">
            <v>-16.5</v>
          </cell>
        </row>
        <row r="135">
          <cell r="I135">
            <v>-25.18</v>
          </cell>
        </row>
        <row r="136">
          <cell r="I136">
            <v>-173.16</v>
          </cell>
        </row>
        <row r="137">
          <cell r="I137">
            <v>-242.28</v>
          </cell>
        </row>
        <row r="138">
          <cell r="I138">
            <v>-3090.35</v>
          </cell>
        </row>
        <row r="139">
          <cell r="I139">
            <v>-1273.06</v>
          </cell>
        </row>
        <row r="140">
          <cell r="I140">
            <v>-1341.56</v>
          </cell>
        </row>
        <row r="141">
          <cell r="I141">
            <v>-27272.36</v>
          </cell>
        </row>
        <row r="142">
          <cell r="I142">
            <v>-8202.13</v>
          </cell>
        </row>
        <row r="143">
          <cell r="I143">
            <v>-41.75</v>
          </cell>
        </row>
        <row r="144">
          <cell r="I144">
            <v>-465.94</v>
          </cell>
        </row>
        <row r="145">
          <cell r="I145">
            <v>-6.17</v>
          </cell>
        </row>
        <row r="146">
          <cell r="I146">
            <v>-24.24</v>
          </cell>
        </row>
        <row r="147">
          <cell r="I147">
            <v>-38.5</v>
          </cell>
        </row>
        <row r="148">
          <cell r="I148">
            <v>-117.59</v>
          </cell>
        </row>
        <row r="149">
          <cell r="I149">
            <v>-745.96</v>
          </cell>
        </row>
        <row r="150">
          <cell r="I150">
            <v>-4.39</v>
          </cell>
        </row>
        <row r="151">
          <cell r="I151">
            <v>-72.69</v>
          </cell>
        </row>
        <row r="152">
          <cell r="I152">
            <v>-693.32</v>
          </cell>
        </row>
        <row r="153">
          <cell r="I153">
            <v>-285.22</v>
          </cell>
        </row>
        <row r="154">
          <cell r="I154">
            <v>-407.68</v>
          </cell>
        </row>
        <row r="155">
          <cell r="I155">
            <v>-6429.51</v>
          </cell>
        </row>
        <row r="156">
          <cell r="I156">
            <v>-1909.83</v>
          </cell>
        </row>
        <row r="157">
          <cell r="I157">
            <v>1081.3</v>
          </cell>
        </row>
        <row r="158">
          <cell r="I158">
            <v>-312.3</v>
          </cell>
        </row>
        <row r="159">
          <cell r="I159">
            <v>-73.25</v>
          </cell>
        </row>
        <row r="160">
          <cell r="I160">
            <v>-3791.27</v>
          </cell>
        </row>
        <row r="161">
          <cell r="I161">
            <v>-20000</v>
          </cell>
        </row>
        <row r="162">
          <cell r="I162">
            <v>-23493.61</v>
          </cell>
        </row>
        <row r="163">
          <cell r="I163">
            <v>0</v>
          </cell>
        </row>
        <row r="164">
          <cell r="I164">
            <v>-105.74</v>
          </cell>
        </row>
        <row r="165">
          <cell r="I165">
            <v>-4222.41</v>
          </cell>
        </row>
        <row r="166">
          <cell r="I166">
            <v>-425.02</v>
          </cell>
        </row>
        <row r="167">
          <cell r="I167">
            <v>-15.05</v>
          </cell>
        </row>
        <row r="168">
          <cell r="I168">
            <v>-1500000</v>
          </cell>
        </row>
        <row r="170">
          <cell r="I170">
            <v>652884.77</v>
          </cell>
        </row>
      </sheetData>
      <sheetData sheetId="3">
        <row r="16">
          <cell r="I16">
            <v>761.1200000000001</v>
          </cell>
        </row>
      </sheetData>
      <sheetData sheetId="4">
        <row r="19">
          <cell r="I19">
            <v>12965.7</v>
          </cell>
        </row>
      </sheetData>
      <sheetData sheetId="5">
        <row r="2">
          <cell r="I2">
            <v>128.28</v>
          </cell>
        </row>
        <row r="3">
          <cell r="I3">
            <v>115.83</v>
          </cell>
        </row>
        <row r="4">
          <cell r="I4">
            <v>4004.68</v>
          </cell>
          <cell r="K4">
            <v>2246.8</v>
          </cell>
        </row>
        <row r="6">
          <cell r="I6">
            <v>337.91</v>
          </cell>
        </row>
        <row r="8">
          <cell r="I8">
            <v>30</v>
          </cell>
        </row>
        <row r="9">
          <cell r="I9">
            <v>112.66</v>
          </cell>
        </row>
        <row r="10">
          <cell r="I10">
            <v>676.4</v>
          </cell>
        </row>
        <row r="11">
          <cell r="I11">
            <v>135.33</v>
          </cell>
        </row>
        <row r="12">
          <cell r="I12">
            <v>2600</v>
          </cell>
        </row>
        <row r="13">
          <cell r="I13">
            <v>559.2</v>
          </cell>
        </row>
        <row r="14">
          <cell r="I14">
            <v>617.46</v>
          </cell>
        </row>
        <row r="15">
          <cell r="I15">
            <v>651.18</v>
          </cell>
        </row>
        <row r="16">
          <cell r="I16">
            <v>85.62</v>
          </cell>
        </row>
        <row r="17">
          <cell r="I17">
            <v>26.8</v>
          </cell>
        </row>
        <row r="18">
          <cell r="I18">
            <v>4235.96</v>
          </cell>
        </row>
        <row r="19">
          <cell r="I19">
            <v>157.95</v>
          </cell>
        </row>
        <row r="20">
          <cell r="I20">
            <v>0</v>
          </cell>
        </row>
        <row r="21">
          <cell r="I21">
            <v>1637.06</v>
          </cell>
        </row>
        <row r="22">
          <cell r="I22">
            <v>668.5</v>
          </cell>
        </row>
        <row r="23">
          <cell r="I23">
            <v>92.09</v>
          </cell>
        </row>
        <row r="24">
          <cell r="I24">
            <v>13.66</v>
          </cell>
        </row>
        <row r="25">
          <cell r="I25">
            <v>613.91</v>
          </cell>
        </row>
        <row r="26">
          <cell r="I26">
            <v>0</v>
          </cell>
        </row>
        <row r="27">
          <cell r="I27">
            <v>176.01</v>
          </cell>
        </row>
        <row r="28">
          <cell r="I28">
            <v>75.6</v>
          </cell>
        </row>
        <row r="29">
          <cell r="I29">
            <v>248</v>
          </cell>
        </row>
        <row r="30">
          <cell r="I30">
            <v>36</v>
          </cell>
        </row>
        <row r="31">
          <cell r="I31">
            <v>273.5</v>
          </cell>
        </row>
        <row r="32">
          <cell r="I32">
            <v>137</v>
          </cell>
        </row>
        <row r="33">
          <cell r="I33">
            <v>12</v>
          </cell>
        </row>
        <row r="34">
          <cell r="I34">
            <v>29.5</v>
          </cell>
        </row>
        <row r="35">
          <cell r="I35">
            <v>22.83</v>
          </cell>
        </row>
        <row r="36">
          <cell r="I36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G131" sqref="G131"/>
    </sheetView>
  </sheetViews>
  <sheetFormatPr defaultColWidth="9.140625" defaultRowHeight="12.75"/>
  <cols>
    <col min="3" max="3" width="2.421875" style="0" customWidth="1"/>
    <col min="7" max="7" width="25.57421875" style="0" customWidth="1"/>
    <col min="8" max="8" width="5.00390625" style="2" customWidth="1"/>
    <col min="9" max="9" width="13.00390625" style="3" customWidth="1"/>
    <col min="10" max="10" width="12.7109375" style="3" customWidth="1"/>
    <col min="11" max="11" width="10.140625" style="0" bestFit="1" customWidth="1"/>
    <col min="12" max="12" width="24.140625" style="0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4"/>
    </row>
    <row r="7" spans="1:10" ht="12.75">
      <c r="A7" s="254" t="s">
        <v>0</v>
      </c>
      <c r="B7" s="254"/>
      <c r="C7" s="254"/>
      <c r="D7" s="254"/>
      <c r="E7" s="254"/>
      <c r="F7" s="254"/>
      <c r="G7" s="254"/>
      <c r="H7" s="147" t="s">
        <v>1</v>
      </c>
      <c r="I7" s="148"/>
      <c r="J7" s="148"/>
    </row>
    <row r="8" spans="1:10" ht="12.75">
      <c r="A8" s="254" t="s">
        <v>2</v>
      </c>
      <c r="B8" s="254"/>
      <c r="C8" s="254"/>
      <c r="D8" s="254"/>
      <c r="E8" s="254"/>
      <c r="F8" s="254"/>
      <c r="G8" s="254"/>
      <c r="H8" s="147" t="s">
        <v>3</v>
      </c>
      <c r="I8" s="147"/>
      <c r="J8" s="148"/>
    </row>
    <row r="9" spans="1:10" ht="12.75">
      <c r="A9" s="254" t="s">
        <v>4</v>
      </c>
      <c r="B9" s="254"/>
      <c r="C9" s="254"/>
      <c r="D9" s="254"/>
      <c r="E9" s="254"/>
      <c r="F9" s="254"/>
      <c r="G9" s="254"/>
      <c r="H9" s="147" t="s">
        <v>5</v>
      </c>
      <c r="I9" s="148"/>
      <c r="J9" s="7"/>
    </row>
    <row r="10" spans="1:10" ht="12.75">
      <c r="A10" s="255"/>
      <c r="B10" s="255"/>
      <c r="C10" s="255"/>
      <c r="D10" s="255"/>
      <c r="E10" s="255"/>
      <c r="F10" s="255"/>
      <c r="G10" s="255"/>
      <c r="H10" s="9"/>
      <c r="I10" s="7"/>
      <c r="J10" s="7"/>
    </row>
    <row r="11" spans="1:10" ht="12.75">
      <c r="A11" s="255"/>
      <c r="B11" s="255"/>
      <c r="C11" s="255"/>
      <c r="D11" s="255"/>
      <c r="E11" s="255"/>
      <c r="F11" s="255"/>
      <c r="G11" s="255"/>
      <c r="H11" s="9"/>
      <c r="I11" s="7"/>
      <c r="J11" s="7"/>
    </row>
    <row r="12" spans="1:10" ht="12.75">
      <c r="A12" s="250" t="s">
        <v>6</v>
      </c>
      <c r="B12" s="250"/>
      <c r="C12" s="250"/>
      <c r="D12" s="250"/>
      <c r="E12" s="250"/>
      <c r="F12" s="250"/>
      <c r="G12" s="250"/>
      <c r="H12" s="250"/>
      <c r="I12" s="250"/>
      <c r="J12" s="250"/>
    </row>
    <row r="13" spans="1:10" ht="12.75">
      <c r="A13" s="251" t="s">
        <v>7</v>
      </c>
      <c r="B13" s="251"/>
      <c r="C13" s="251"/>
      <c r="D13" s="251"/>
      <c r="E13" s="251"/>
      <c r="F13" s="251"/>
      <c r="G13" s="251"/>
      <c r="H13" s="251"/>
      <c r="I13" s="251"/>
      <c r="J13" s="251"/>
    </row>
    <row r="14" spans="1:10" ht="13.5" thickBot="1">
      <c r="A14" s="252"/>
      <c r="B14" s="252"/>
      <c r="C14" s="252"/>
      <c r="D14" s="252"/>
      <c r="E14" s="252"/>
      <c r="F14" s="252"/>
      <c r="G14" s="252"/>
      <c r="H14" s="10"/>
      <c r="I14" s="11"/>
      <c r="J14" s="11"/>
    </row>
    <row r="15" spans="1:10" ht="13.5" thickBot="1">
      <c r="A15" s="247" t="s">
        <v>8</v>
      </c>
      <c r="B15" s="248"/>
      <c r="C15" s="248"/>
      <c r="D15" s="248"/>
      <c r="E15" s="248"/>
      <c r="F15" s="248"/>
      <c r="G15" s="248"/>
      <c r="H15" s="248"/>
      <c r="I15" s="248"/>
      <c r="J15" s="249"/>
    </row>
    <row r="16" spans="1:10" ht="13.5" customHeight="1" thickBot="1">
      <c r="A16" s="203" t="s">
        <v>9</v>
      </c>
      <c r="B16" s="204"/>
      <c r="C16" s="205"/>
      <c r="D16" s="203" t="s">
        <v>10</v>
      </c>
      <c r="E16" s="204"/>
      <c r="F16" s="204"/>
      <c r="G16" s="205"/>
      <c r="H16" s="209" t="s">
        <v>11</v>
      </c>
      <c r="I16" s="211" t="s">
        <v>12</v>
      </c>
      <c r="J16" s="212"/>
    </row>
    <row r="17" spans="1:10" ht="24.75" thickBot="1">
      <c r="A17" s="206"/>
      <c r="B17" s="207"/>
      <c r="C17" s="208"/>
      <c r="D17" s="206"/>
      <c r="E17" s="207"/>
      <c r="F17" s="207"/>
      <c r="G17" s="208"/>
      <c r="H17" s="210"/>
      <c r="I17" s="13" t="s">
        <v>13</v>
      </c>
      <c r="J17" s="13" t="s">
        <v>14</v>
      </c>
    </row>
    <row r="18" spans="1:10" ht="13.5" thickBot="1">
      <c r="A18" s="194">
        <v>1</v>
      </c>
      <c r="B18" s="195"/>
      <c r="C18" s="196"/>
      <c r="D18" s="194">
        <v>2</v>
      </c>
      <c r="E18" s="195"/>
      <c r="F18" s="195"/>
      <c r="G18" s="196"/>
      <c r="H18" s="14">
        <v>3</v>
      </c>
      <c r="I18" s="15">
        <v>4</v>
      </c>
      <c r="J18" s="15">
        <v>5</v>
      </c>
    </row>
    <row r="19" spans="1:10" ht="13.5" thickBot="1">
      <c r="A19" s="244"/>
      <c r="B19" s="245"/>
      <c r="C19" s="246"/>
      <c r="D19" s="221" t="s">
        <v>15</v>
      </c>
      <c r="E19" s="222"/>
      <c r="F19" s="222"/>
      <c r="G19" s="223"/>
      <c r="H19" s="16"/>
      <c r="I19" s="17">
        <f>SUM(I20+I21+I22+I23)</f>
        <v>0</v>
      </c>
      <c r="J19" s="17">
        <v>0</v>
      </c>
    </row>
    <row r="20" spans="1:10" ht="13.5" thickBot="1">
      <c r="A20" s="155"/>
      <c r="B20" s="156"/>
      <c r="C20" s="157"/>
      <c r="D20" s="226" t="s">
        <v>16</v>
      </c>
      <c r="E20" s="227"/>
      <c r="F20" s="227"/>
      <c r="G20" s="228"/>
      <c r="H20" s="19"/>
      <c r="I20" s="20"/>
      <c r="J20" s="20"/>
    </row>
    <row r="21" spans="1:10" ht="13.5" thickBot="1">
      <c r="A21" s="161">
        <v>2003004</v>
      </c>
      <c r="B21" s="162"/>
      <c r="C21" s="163"/>
      <c r="D21" s="226" t="s">
        <v>17</v>
      </c>
      <c r="E21" s="227"/>
      <c r="F21" s="227"/>
      <c r="G21" s="228"/>
      <c r="H21" s="16"/>
      <c r="I21" s="21"/>
      <c r="J21" s="21"/>
    </row>
    <row r="22" spans="1:10" ht="38.25" customHeight="1" thickBot="1">
      <c r="A22" s="161">
        <v>5006</v>
      </c>
      <c r="B22" s="162"/>
      <c r="C22" s="163"/>
      <c r="D22" s="158" t="s">
        <v>18</v>
      </c>
      <c r="E22" s="159"/>
      <c r="F22" s="159"/>
      <c r="G22" s="160"/>
      <c r="H22" s="19"/>
      <c r="I22" s="20"/>
      <c r="J22" s="20"/>
    </row>
    <row r="23" spans="1:10" ht="13.5" thickBot="1">
      <c r="A23" s="161">
        <v>8009</v>
      </c>
      <c r="B23" s="162"/>
      <c r="C23" s="163"/>
      <c r="D23" s="226" t="s">
        <v>19</v>
      </c>
      <c r="E23" s="227"/>
      <c r="F23" s="227"/>
      <c r="G23" s="228"/>
      <c r="H23" s="16"/>
      <c r="I23" s="21"/>
      <c r="J23" s="21"/>
    </row>
    <row r="24" spans="1:10" ht="38.25" customHeight="1" thickBot="1">
      <c r="A24" s="191"/>
      <c r="B24" s="192"/>
      <c r="C24" s="193"/>
      <c r="D24" s="152" t="s">
        <v>20</v>
      </c>
      <c r="E24" s="153"/>
      <c r="F24" s="153"/>
      <c r="G24" s="154"/>
      <c r="H24" s="24"/>
      <c r="I24" s="25">
        <f>SUM(I25+I26+I27+I28+I29)</f>
        <v>8285.71</v>
      </c>
      <c r="J24" s="25">
        <v>22761.48</v>
      </c>
    </row>
    <row r="25" spans="1:10" ht="25.5" customHeight="1" thickBot="1">
      <c r="A25" s="241" t="s">
        <v>21</v>
      </c>
      <c r="B25" s="242"/>
      <c r="C25" s="243"/>
      <c r="D25" s="158" t="s">
        <v>22</v>
      </c>
      <c r="E25" s="159"/>
      <c r="F25" s="159"/>
      <c r="G25" s="160"/>
      <c r="H25" s="24"/>
      <c r="I25" s="26"/>
      <c r="J25" s="26"/>
    </row>
    <row r="26" spans="1:10" ht="25.5" customHeight="1" thickBot="1">
      <c r="A26" s="155" t="s">
        <v>23</v>
      </c>
      <c r="B26" s="156"/>
      <c r="C26" s="157"/>
      <c r="D26" s="158" t="s">
        <v>24</v>
      </c>
      <c r="E26" s="159"/>
      <c r="F26" s="159"/>
      <c r="G26" s="160"/>
      <c r="H26" s="24"/>
      <c r="I26" s="26">
        <f>SUM('[1]zakljucni list 30.06.2012'!I2:I7)</f>
        <v>21793.48</v>
      </c>
      <c r="J26" s="26">
        <v>47304.03</v>
      </c>
    </row>
    <row r="27" spans="1:10" ht="38.25" customHeight="1" thickBot="1">
      <c r="A27" s="241" t="s">
        <v>25</v>
      </c>
      <c r="B27" s="242"/>
      <c r="C27" s="243"/>
      <c r="D27" s="158" t="s">
        <v>26</v>
      </c>
      <c r="E27" s="159"/>
      <c r="F27" s="159"/>
      <c r="G27" s="160"/>
      <c r="H27" s="19"/>
      <c r="I27" s="20"/>
      <c r="J27" s="20"/>
    </row>
    <row r="28" spans="1:10" ht="38.25" customHeight="1" thickBot="1">
      <c r="A28" s="155" t="s">
        <v>27</v>
      </c>
      <c r="B28" s="156"/>
      <c r="C28" s="157"/>
      <c r="D28" s="158" t="s">
        <v>28</v>
      </c>
      <c r="E28" s="159"/>
      <c r="F28" s="159"/>
      <c r="G28" s="160"/>
      <c r="H28" s="16"/>
      <c r="I28" s="21"/>
      <c r="J28" s="21"/>
    </row>
    <row r="29" spans="1:10" ht="38.25" customHeight="1" thickBot="1">
      <c r="A29" s="241" t="s">
        <v>29</v>
      </c>
      <c r="B29" s="242"/>
      <c r="C29" s="243"/>
      <c r="D29" s="158" t="s">
        <v>30</v>
      </c>
      <c r="E29" s="159"/>
      <c r="F29" s="159"/>
      <c r="G29" s="160"/>
      <c r="H29" s="19"/>
      <c r="I29" s="20">
        <f>SUM('[1]zakljucni list 30.06.2012'!I8:I13)</f>
        <v>-13507.77</v>
      </c>
      <c r="J29" s="20">
        <v>-24542.55</v>
      </c>
    </row>
    <row r="30" spans="1:11" ht="13.5" thickBot="1">
      <c r="A30" s="191"/>
      <c r="B30" s="192"/>
      <c r="C30" s="193"/>
      <c r="D30" s="221" t="s">
        <v>31</v>
      </c>
      <c r="E30" s="222"/>
      <c r="F30" s="222"/>
      <c r="G30" s="223"/>
      <c r="H30" s="16"/>
      <c r="I30" s="17">
        <v>0</v>
      </c>
      <c r="J30" s="17">
        <v>1491.08</v>
      </c>
      <c r="K30" s="27"/>
    </row>
    <row r="31" spans="1:10" ht="25.5" customHeight="1" thickBot="1">
      <c r="A31" s="170"/>
      <c r="B31" s="171"/>
      <c r="C31" s="172"/>
      <c r="D31" s="158" t="s">
        <v>32</v>
      </c>
      <c r="E31" s="159"/>
      <c r="F31" s="159"/>
      <c r="G31" s="160"/>
      <c r="H31" s="19"/>
      <c r="I31" s="28"/>
      <c r="J31" s="29">
        <v>1491.08</v>
      </c>
    </row>
    <row r="32" spans="1:10" ht="13.5" thickBot="1">
      <c r="A32" s="229">
        <v>20030040050060000</v>
      </c>
      <c r="B32" s="230"/>
      <c r="C32" s="231"/>
      <c r="D32" s="167" t="s">
        <v>33</v>
      </c>
      <c r="E32" s="168"/>
      <c r="F32" s="168"/>
      <c r="G32" s="169"/>
      <c r="H32" s="16"/>
      <c r="I32" s="21"/>
      <c r="J32" s="21"/>
    </row>
    <row r="33" spans="1:10" ht="25.5" customHeight="1" thickBot="1">
      <c r="A33" s="229">
        <v>21031041051061000</v>
      </c>
      <c r="B33" s="230"/>
      <c r="C33" s="231"/>
      <c r="D33" s="167" t="s">
        <v>34</v>
      </c>
      <c r="E33" s="168"/>
      <c r="F33" s="168"/>
      <c r="G33" s="169"/>
      <c r="H33" s="19"/>
      <c r="I33" s="20"/>
      <c r="J33" s="20"/>
    </row>
    <row r="34" spans="1:10" ht="13.5" thickBot="1">
      <c r="A34" s="229">
        <v>22032042052062000</v>
      </c>
      <c r="B34" s="230"/>
      <c r="C34" s="231"/>
      <c r="D34" s="167" t="s">
        <v>35</v>
      </c>
      <c r="E34" s="168"/>
      <c r="F34" s="168"/>
      <c r="G34" s="169"/>
      <c r="H34" s="16"/>
      <c r="I34" s="21"/>
      <c r="J34" s="21"/>
    </row>
    <row r="35" spans="1:10" ht="13.5" thickBot="1">
      <c r="A35" s="229">
        <v>23033043053063000</v>
      </c>
      <c r="B35" s="230"/>
      <c r="C35" s="231"/>
      <c r="D35" s="167" t="s">
        <v>36</v>
      </c>
      <c r="E35" s="168"/>
      <c r="F35" s="168"/>
      <c r="G35" s="169"/>
      <c r="H35" s="19"/>
      <c r="I35" s="20"/>
      <c r="J35" s="20"/>
    </row>
    <row r="36" spans="1:10" ht="25.5" customHeight="1" thickBot="1">
      <c r="A36" s="229">
        <v>24034044054064000</v>
      </c>
      <c r="B36" s="230"/>
      <c r="C36" s="231"/>
      <c r="D36" s="167" t="s">
        <v>37</v>
      </c>
      <c r="E36" s="168"/>
      <c r="F36" s="168"/>
      <c r="G36" s="169"/>
      <c r="H36" s="16"/>
      <c r="I36" s="21"/>
      <c r="J36" s="21"/>
    </row>
    <row r="37" spans="1:10" ht="51" customHeight="1" thickBot="1">
      <c r="A37" s="229">
        <v>25035045055065000</v>
      </c>
      <c r="B37" s="230"/>
      <c r="C37" s="231"/>
      <c r="D37" s="167" t="s">
        <v>38</v>
      </c>
      <c r="E37" s="168"/>
      <c r="F37" s="168"/>
      <c r="G37" s="169"/>
      <c r="H37" s="19"/>
      <c r="I37" s="20"/>
      <c r="J37" s="20">
        <v>1491.08</v>
      </c>
    </row>
    <row r="38" spans="1:10" ht="13.5" thickBot="1">
      <c r="A38" s="241" t="s">
        <v>39</v>
      </c>
      <c r="B38" s="242"/>
      <c r="C38" s="243"/>
      <c r="D38" s="167" t="s">
        <v>40</v>
      </c>
      <c r="E38" s="168"/>
      <c r="F38" s="168"/>
      <c r="G38" s="169"/>
      <c r="H38" s="16"/>
      <c r="I38" s="21"/>
      <c r="J38" s="21"/>
    </row>
    <row r="39" spans="1:10" ht="25.5" customHeight="1" thickBot="1">
      <c r="A39" s="241" t="s">
        <v>41</v>
      </c>
      <c r="B39" s="242"/>
      <c r="C39" s="243"/>
      <c r="D39" s="167" t="s">
        <v>42</v>
      </c>
      <c r="E39" s="168"/>
      <c r="F39" s="168"/>
      <c r="G39" s="169"/>
      <c r="H39" s="24"/>
      <c r="I39" s="26"/>
      <c r="J39" s="26"/>
    </row>
    <row r="40" spans="1:10" ht="13.5" thickBot="1">
      <c r="A40" s="229">
        <v>28036046056066000</v>
      </c>
      <c r="B40" s="230"/>
      <c r="C40" s="231"/>
      <c r="D40" s="167" t="s">
        <v>43</v>
      </c>
      <c r="E40" s="168"/>
      <c r="F40" s="168"/>
      <c r="G40" s="169"/>
      <c r="H40" s="24"/>
      <c r="I40" s="26"/>
      <c r="J40" s="26"/>
    </row>
    <row r="41" spans="1:10" ht="13.5" thickBot="1">
      <c r="A41" s="229">
        <v>29037047057067000</v>
      </c>
      <c r="B41" s="230"/>
      <c r="C41" s="231"/>
      <c r="D41" s="167" t="s">
        <v>44</v>
      </c>
      <c r="E41" s="168"/>
      <c r="F41" s="168"/>
      <c r="G41" s="169"/>
      <c r="H41" s="19"/>
      <c r="I41" s="20"/>
      <c r="J41" s="20"/>
    </row>
    <row r="42" spans="1:10" ht="13.5" thickBot="1">
      <c r="A42" s="229">
        <v>38048058068078</v>
      </c>
      <c r="B42" s="230"/>
      <c r="C42" s="231"/>
      <c r="D42" s="167" t="s">
        <v>45</v>
      </c>
      <c r="E42" s="168"/>
      <c r="F42" s="168"/>
      <c r="G42" s="169"/>
      <c r="H42" s="16"/>
      <c r="I42" s="21"/>
      <c r="J42" s="21"/>
    </row>
    <row r="43" spans="1:10" ht="38.25" customHeight="1" thickBot="1">
      <c r="A43" s="155"/>
      <c r="B43" s="156"/>
      <c r="C43" s="157"/>
      <c r="D43" s="158" t="s">
        <v>46</v>
      </c>
      <c r="E43" s="159"/>
      <c r="F43" s="159"/>
      <c r="G43" s="160"/>
      <c r="H43" s="24"/>
      <c r="I43" s="28"/>
      <c r="J43" s="30">
        <v>0</v>
      </c>
    </row>
    <row r="44" spans="1:10" ht="51" customHeight="1" thickBot="1">
      <c r="A44" s="229">
        <v>80081083084085</v>
      </c>
      <c r="B44" s="230"/>
      <c r="C44" s="231"/>
      <c r="D44" s="167" t="s">
        <v>47</v>
      </c>
      <c r="E44" s="168"/>
      <c r="F44" s="168"/>
      <c r="G44" s="169"/>
      <c r="H44" s="24"/>
      <c r="I44" s="26"/>
      <c r="J44" s="26"/>
    </row>
    <row r="45" spans="1:10" ht="38.25" customHeight="1" thickBot="1">
      <c r="A45" s="241" t="s">
        <v>48</v>
      </c>
      <c r="B45" s="242"/>
      <c r="C45" s="243"/>
      <c r="D45" s="167" t="s">
        <v>49</v>
      </c>
      <c r="E45" s="168"/>
      <c r="F45" s="168"/>
      <c r="G45" s="169"/>
      <c r="H45" s="19"/>
      <c r="I45" s="20"/>
      <c r="J45" s="20"/>
    </row>
    <row r="46" spans="1:10" ht="38.25" customHeight="1" thickBot="1">
      <c r="A46" s="241" t="s">
        <v>50</v>
      </c>
      <c r="B46" s="242"/>
      <c r="C46" s="243"/>
      <c r="D46" s="167" t="s">
        <v>51</v>
      </c>
      <c r="E46" s="168"/>
      <c r="F46" s="168"/>
      <c r="G46" s="169"/>
      <c r="H46" s="16"/>
      <c r="I46" s="21"/>
      <c r="J46" s="21"/>
    </row>
    <row r="47" spans="1:10" ht="25.5" customHeight="1" thickBot="1">
      <c r="A47" s="155"/>
      <c r="B47" s="156"/>
      <c r="C47" s="157"/>
      <c r="D47" s="152" t="s">
        <v>52</v>
      </c>
      <c r="E47" s="153"/>
      <c r="F47" s="153"/>
      <c r="G47" s="154"/>
      <c r="H47" s="19"/>
      <c r="I47" s="31">
        <f>I49</f>
        <v>856592.4199999999</v>
      </c>
      <c r="J47" s="31">
        <v>976645.75</v>
      </c>
    </row>
    <row r="48" spans="1:10" ht="13.5" thickBot="1">
      <c r="A48" s="161">
        <v>180182184</v>
      </c>
      <c r="B48" s="162"/>
      <c r="C48" s="163"/>
      <c r="D48" s="158" t="s">
        <v>53</v>
      </c>
      <c r="E48" s="159"/>
      <c r="F48" s="159"/>
      <c r="G48" s="160"/>
      <c r="H48" s="16"/>
      <c r="I48" s="21"/>
      <c r="J48" s="21"/>
    </row>
    <row r="49" spans="1:10" ht="13.5" thickBot="1">
      <c r="A49" s="161">
        <v>181183185</v>
      </c>
      <c r="B49" s="162"/>
      <c r="C49" s="163"/>
      <c r="D49" s="158" t="s">
        <v>54</v>
      </c>
      <c r="E49" s="159"/>
      <c r="F49" s="159"/>
      <c r="G49" s="160"/>
      <c r="H49" s="19"/>
      <c r="I49" s="20">
        <f>SUM('[1]zakljucni list 30.06.2012'!I31:I44)</f>
        <v>856592.4199999999</v>
      </c>
      <c r="J49" s="20">
        <v>976645.75</v>
      </c>
    </row>
    <row r="50" spans="1:10" ht="25.5" customHeight="1" thickBot="1">
      <c r="A50" s="155">
        <v>186</v>
      </c>
      <c r="B50" s="156"/>
      <c r="C50" s="157"/>
      <c r="D50" s="158" t="s">
        <v>55</v>
      </c>
      <c r="E50" s="159"/>
      <c r="F50" s="159"/>
      <c r="G50" s="160"/>
      <c r="H50" s="16"/>
      <c r="I50" s="21"/>
      <c r="J50" s="21"/>
    </row>
    <row r="51" spans="1:10" ht="13.5" thickBot="1">
      <c r="A51" s="155"/>
      <c r="B51" s="156"/>
      <c r="C51" s="157"/>
      <c r="D51" s="152" t="s">
        <v>56</v>
      </c>
      <c r="E51" s="153"/>
      <c r="F51" s="153"/>
      <c r="G51" s="154"/>
      <c r="H51" s="19"/>
      <c r="I51" s="31">
        <f>I52+I53+I60</f>
        <v>115144.70999999999</v>
      </c>
      <c r="J51" s="31">
        <v>98954.57999999994</v>
      </c>
    </row>
    <row r="52" spans="1:10" ht="13.5" thickBot="1">
      <c r="A52" s="238" t="s">
        <v>57</v>
      </c>
      <c r="B52" s="239"/>
      <c r="C52" s="240"/>
      <c r="D52" s="158" t="s">
        <v>58</v>
      </c>
      <c r="E52" s="159"/>
      <c r="F52" s="159"/>
      <c r="G52" s="160"/>
      <c r="H52" s="16"/>
      <c r="I52" s="28">
        <f>SUM('[1]zakljucni list 30.06.2012'!I15:I24)</f>
        <v>739.4699999999909</v>
      </c>
      <c r="J52" s="28">
        <v>96523.69999999994</v>
      </c>
    </row>
    <row r="53" spans="1:10" ht="13.5" thickBot="1">
      <c r="A53" s="238"/>
      <c r="B53" s="239"/>
      <c r="C53" s="240"/>
      <c r="D53" s="158" t="s">
        <v>59</v>
      </c>
      <c r="E53" s="159"/>
      <c r="F53" s="159"/>
      <c r="G53" s="160"/>
      <c r="H53" s="19"/>
      <c r="I53" s="29">
        <f>I58+I59</f>
        <v>114405.24</v>
      </c>
      <c r="J53" s="29">
        <v>2430.88</v>
      </c>
    </row>
    <row r="54" spans="1:10" ht="13.5" thickBot="1">
      <c r="A54" s="155">
        <v>12</v>
      </c>
      <c r="B54" s="156"/>
      <c r="C54" s="157"/>
      <c r="D54" s="235" t="s">
        <v>60</v>
      </c>
      <c r="E54" s="236"/>
      <c r="F54" s="236"/>
      <c r="G54" s="237"/>
      <c r="H54" s="16"/>
      <c r="I54" s="21"/>
      <c r="J54" s="21"/>
    </row>
    <row r="55" spans="1:10" ht="13.5" thickBot="1">
      <c r="A55" s="155">
        <v>13</v>
      </c>
      <c r="B55" s="156"/>
      <c r="C55" s="157"/>
      <c r="D55" s="235" t="s">
        <v>61</v>
      </c>
      <c r="E55" s="236"/>
      <c r="F55" s="236"/>
      <c r="G55" s="237"/>
      <c r="H55" s="19"/>
      <c r="I55" s="20"/>
      <c r="J55" s="20"/>
    </row>
    <row r="56" spans="1:10" ht="13.5" thickBot="1">
      <c r="A56" s="155">
        <v>14</v>
      </c>
      <c r="B56" s="156"/>
      <c r="C56" s="157"/>
      <c r="D56" s="235" t="s">
        <v>62</v>
      </c>
      <c r="E56" s="236"/>
      <c r="F56" s="236"/>
      <c r="G56" s="237"/>
      <c r="H56" s="16"/>
      <c r="I56" s="21"/>
      <c r="J56" s="21"/>
    </row>
    <row r="57" spans="1:10" ht="13.5" thickBot="1">
      <c r="A57" s="155">
        <v>15</v>
      </c>
      <c r="B57" s="156"/>
      <c r="C57" s="157"/>
      <c r="D57" s="235" t="s">
        <v>63</v>
      </c>
      <c r="E57" s="236"/>
      <c r="F57" s="236"/>
      <c r="G57" s="237"/>
      <c r="H57" s="19"/>
      <c r="I57" s="20"/>
      <c r="J57" s="20"/>
    </row>
    <row r="58" spans="1:10" ht="13.5" thickBot="1">
      <c r="A58" s="155">
        <v>16</v>
      </c>
      <c r="B58" s="156"/>
      <c r="C58" s="157"/>
      <c r="D58" s="235" t="s">
        <v>64</v>
      </c>
      <c r="E58" s="236"/>
      <c r="F58" s="236"/>
      <c r="G58" s="237"/>
      <c r="H58" s="16"/>
      <c r="I58" s="21">
        <f>'[1]zakljucni list 30.06.2012'!I26</f>
        <v>3777.44</v>
      </c>
      <c r="J58" s="21">
        <v>2430.88</v>
      </c>
    </row>
    <row r="59" spans="1:10" ht="13.5" thickBot="1">
      <c r="A59" s="155">
        <v>17</v>
      </c>
      <c r="B59" s="156"/>
      <c r="C59" s="157"/>
      <c r="D59" s="235" t="s">
        <v>65</v>
      </c>
      <c r="E59" s="236"/>
      <c r="F59" s="236"/>
      <c r="G59" s="237"/>
      <c r="H59" s="19"/>
      <c r="I59" s="20">
        <f>SUM('[1]zakljucni list 30.06.2012'!I29:I30)</f>
        <v>110627.8</v>
      </c>
      <c r="J59" s="20"/>
    </row>
    <row r="60" spans="1:10" ht="13.5" thickBot="1">
      <c r="A60" s="229">
        <v>3.10311319320321E+17</v>
      </c>
      <c r="B60" s="230"/>
      <c r="C60" s="231"/>
      <c r="D60" s="158" t="s">
        <v>66</v>
      </c>
      <c r="E60" s="159"/>
      <c r="F60" s="159"/>
      <c r="G60" s="160"/>
      <c r="H60" s="16"/>
      <c r="I60" s="21"/>
      <c r="J60" s="21"/>
    </row>
    <row r="61" spans="1:10" ht="25.5" customHeight="1" thickBot="1">
      <c r="A61" s="232" t="s">
        <v>67</v>
      </c>
      <c r="B61" s="233"/>
      <c r="C61" s="234"/>
      <c r="D61" s="152" t="s">
        <v>68</v>
      </c>
      <c r="E61" s="153"/>
      <c r="F61" s="153"/>
      <c r="G61" s="154"/>
      <c r="H61" s="19"/>
      <c r="I61" s="31">
        <v>0</v>
      </c>
      <c r="J61" s="31"/>
    </row>
    <row r="62" spans="1:10" ht="13.5" thickBot="1">
      <c r="A62" s="155"/>
      <c r="B62" s="156"/>
      <c r="C62" s="157"/>
      <c r="D62" s="221" t="s">
        <v>69</v>
      </c>
      <c r="E62" s="222"/>
      <c r="F62" s="222"/>
      <c r="G62" s="223"/>
      <c r="H62" s="16"/>
      <c r="I62" s="17">
        <f>I64</f>
        <v>0</v>
      </c>
      <c r="J62" s="17">
        <v>1100.01</v>
      </c>
    </row>
    <row r="63" spans="1:10" ht="13.5" thickBot="1">
      <c r="A63" s="155" t="s">
        <v>70</v>
      </c>
      <c r="B63" s="156"/>
      <c r="C63" s="157"/>
      <c r="D63" s="226" t="s">
        <v>71</v>
      </c>
      <c r="E63" s="227"/>
      <c r="F63" s="227"/>
      <c r="G63" s="228"/>
      <c r="H63" s="19"/>
      <c r="I63" s="20"/>
      <c r="J63" s="20"/>
    </row>
    <row r="64" spans="1:10" ht="13.5" thickBot="1">
      <c r="A64" s="155" t="s">
        <v>72</v>
      </c>
      <c r="B64" s="156"/>
      <c r="C64" s="157"/>
      <c r="D64" s="226" t="s">
        <v>73</v>
      </c>
      <c r="E64" s="227"/>
      <c r="F64" s="227"/>
      <c r="G64" s="228"/>
      <c r="H64" s="16"/>
      <c r="I64" s="21">
        <v>0</v>
      </c>
      <c r="J64" s="21">
        <v>1100.01</v>
      </c>
    </row>
    <row r="65" spans="1:12" ht="13.5" thickBot="1">
      <c r="A65" s="155"/>
      <c r="B65" s="156"/>
      <c r="C65" s="157"/>
      <c r="D65" s="221" t="s">
        <v>74</v>
      </c>
      <c r="E65" s="222"/>
      <c r="F65" s="222"/>
      <c r="G65" s="223"/>
      <c r="H65" s="24"/>
      <c r="I65" s="25">
        <v>0</v>
      </c>
      <c r="J65" s="25">
        <v>0</v>
      </c>
      <c r="L65" s="32"/>
    </row>
    <row r="66" spans="1:10" ht="15.75" thickBot="1">
      <c r="A66" s="164"/>
      <c r="B66" s="165"/>
      <c r="C66" s="166"/>
      <c r="D66" s="221" t="s">
        <v>75</v>
      </c>
      <c r="E66" s="222"/>
      <c r="F66" s="222"/>
      <c r="G66" s="223"/>
      <c r="H66" s="24"/>
      <c r="I66" s="33">
        <f>I19+I24+I30+I47+I51+I62</f>
        <v>980022.8399999999</v>
      </c>
      <c r="J66" s="33">
        <v>1100952.9</v>
      </c>
    </row>
    <row r="67" spans="1:10" ht="15">
      <c r="A67" s="224"/>
      <c r="B67" s="224"/>
      <c r="C67" s="224"/>
      <c r="D67" s="224"/>
      <c r="E67" s="224"/>
      <c r="F67" s="8"/>
      <c r="G67" s="225"/>
      <c r="H67" s="225"/>
      <c r="I67" s="225"/>
      <c r="J67" s="225"/>
    </row>
    <row r="68" spans="1:10" ht="15.75" thickBot="1">
      <c r="A68" s="8"/>
      <c r="B68" s="213"/>
      <c r="C68" s="213"/>
      <c r="D68" s="213"/>
      <c r="E68" s="214"/>
      <c r="F68" s="214"/>
      <c r="G68" s="214"/>
      <c r="H68" s="214"/>
      <c r="I68" s="214"/>
      <c r="J68" s="214"/>
    </row>
    <row r="69" spans="1:10" ht="12.75">
      <c r="A69" s="215"/>
      <c r="B69" s="216"/>
      <c r="C69" s="216"/>
      <c r="D69" s="216"/>
      <c r="E69" s="216"/>
      <c r="F69" s="216"/>
      <c r="G69" s="216"/>
      <c r="H69" s="216"/>
      <c r="I69" s="216"/>
      <c r="J69" s="217"/>
    </row>
    <row r="70" spans="1:10" ht="12.75">
      <c r="A70" s="218"/>
      <c r="B70" s="219"/>
      <c r="C70" s="219"/>
      <c r="D70" s="219"/>
      <c r="E70" s="219"/>
      <c r="F70" s="219"/>
      <c r="G70" s="219"/>
      <c r="H70" s="219"/>
      <c r="I70" s="219"/>
      <c r="J70" s="220"/>
    </row>
    <row r="71" spans="1:10" ht="13.5" thickBot="1">
      <c r="A71" s="200" t="s">
        <v>76</v>
      </c>
      <c r="B71" s="201"/>
      <c r="C71" s="201"/>
      <c r="D71" s="201"/>
      <c r="E71" s="201"/>
      <c r="F71" s="201"/>
      <c r="G71" s="201"/>
      <c r="H71" s="201"/>
      <c r="I71" s="201"/>
      <c r="J71" s="202"/>
    </row>
    <row r="72" spans="1:10" ht="13.5" customHeight="1" thickBot="1">
      <c r="A72" s="203" t="s">
        <v>9</v>
      </c>
      <c r="B72" s="204"/>
      <c r="C72" s="205"/>
      <c r="D72" s="203" t="s">
        <v>10</v>
      </c>
      <c r="E72" s="204"/>
      <c r="F72" s="204"/>
      <c r="G72" s="205"/>
      <c r="H72" s="209" t="s">
        <v>11</v>
      </c>
      <c r="I72" s="211" t="s">
        <v>12</v>
      </c>
      <c r="J72" s="212"/>
    </row>
    <row r="73" spans="1:10" ht="24.75" thickBot="1">
      <c r="A73" s="206"/>
      <c r="B73" s="207"/>
      <c r="C73" s="208"/>
      <c r="D73" s="206"/>
      <c r="E73" s="207"/>
      <c r="F73" s="207"/>
      <c r="G73" s="208"/>
      <c r="H73" s="210"/>
      <c r="I73" s="13" t="s">
        <v>13</v>
      </c>
      <c r="J73" s="13" t="s">
        <v>14</v>
      </c>
    </row>
    <row r="74" spans="1:10" ht="13.5" thickBot="1">
      <c r="A74" s="194">
        <v>1</v>
      </c>
      <c r="B74" s="195"/>
      <c r="C74" s="196"/>
      <c r="D74" s="194">
        <v>2</v>
      </c>
      <c r="E74" s="195"/>
      <c r="F74" s="195"/>
      <c r="G74" s="196"/>
      <c r="H74" s="14">
        <v>3</v>
      </c>
      <c r="I74" s="15">
        <v>4</v>
      </c>
      <c r="J74" s="15">
        <v>5</v>
      </c>
    </row>
    <row r="75" spans="1:12" ht="13.5" thickBot="1">
      <c r="A75" s="197"/>
      <c r="B75" s="198"/>
      <c r="C75" s="199"/>
      <c r="D75" s="152" t="s">
        <v>77</v>
      </c>
      <c r="E75" s="153"/>
      <c r="F75" s="153"/>
      <c r="G75" s="154"/>
      <c r="H75" s="16"/>
      <c r="I75" s="17">
        <f>I76</f>
        <v>1500000</v>
      </c>
      <c r="J75" s="17">
        <v>1500000</v>
      </c>
      <c r="L75" s="27"/>
    </row>
    <row r="76" spans="1:10" ht="13.5" thickBot="1">
      <c r="A76" s="155">
        <v>900</v>
      </c>
      <c r="B76" s="156"/>
      <c r="C76" s="157"/>
      <c r="D76" s="158" t="s">
        <v>78</v>
      </c>
      <c r="E76" s="159"/>
      <c r="F76" s="159"/>
      <c r="G76" s="160"/>
      <c r="H76" s="19"/>
      <c r="I76" s="20">
        <f>-'[1]zakljucni list 30.06.2012'!I168</f>
        <v>1500000</v>
      </c>
      <c r="J76" s="20">
        <v>1500000</v>
      </c>
    </row>
    <row r="77" spans="1:10" ht="13.5" thickBot="1">
      <c r="A77" s="155">
        <v>901</v>
      </c>
      <c r="B77" s="156"/>
      <c r="C77" s="157"/>
      <c r="D77" s="158" t="s">
        <v>79</v>
      </c>
      <c r="E77" s="159"/>
      <c r="F77" s="159"/>
      <c r="G77" s="160"/>
      <c r="H77" s="16"/>
      <c r="I77" s="21"/>
      <c r="J77" s="21"/>
    </row>
    <row r="78" spans="1:10" ht="13.5" thickBot="1">
      <c r="A78" s="191"/>
      <c r="B78" s="192"/>
      <c r="C78" s="193"/>
      <c r="D78" s="152" t="s">
        <v>80</v>
      </c>
      <c r="E78" s="153"/>
      <c r="F78" s="153"/>
      <c r="G78" s="154"/>
      <c r="H78" s="19"/>
      <c r="I78" s="31">
        <f>I88+I89</f>
        <v>-620772.86</v>
      </c>
      <c r="J78" s="31">
        <v>-606075.77</v>
      </c>
    </row>
    <row r="79" spans="1:12" ht="13.5" thickBot="1">
      <c r="A79" s="155">
        <v>910</v>
      </c>
      <c r="B79" s="156"/>
      <c r="C79" s="157"/>
      <c r="D79" s="158" t="s">
        <v>81</v>
      </c>
      <c r="E79" s="159"/>
      <c r="F79" s="159"/>
      <c r="G79" s="160"/>
      <c r="H79" s="16"/>
      <c r="I79" s="21"/>
      <c r="J79" s="21"/>
      <c r="L79" s="27"/>
    </row>
    <row r="80" spans="1:10" ht="13.5" thickBot="1">
      <c r="A80" s="155">
        <v>911</v>
      </c>
      <c r="B80" s="156"/>
      <c r="C80" s="157"/>
      <c r="D80" s="158" t="s">
        <v>82</v>
      </c>
      <c r="E80" s="159"/>
      <c r="F80" s="159"/>
      <c r="G80" s="160"/>
      <c r="H80" s="19"/>
      <c r="I80" s="20"/>
      <c r="J80" s="20"/>
    </row>
    <row r="81" spans="1:12" ht="13.5" thickBot="1">
      <c r="A81" s="155"/>
      <c r="B81" s="156"/>
      <c r="C81" s="157"/>
      <c r="D81" s="167" t="s">
        <v>83</v>
      </c>
      <c r="E81" s="168"/>
      <c r="F81" s="168"/>
      <c r="G81" s="169"/>
      <c r="H81" s="16"/>
      <c r="I81" s="21"/>
      <c r="J81" s="21"/>
      <c r="L81" s="32"/>
    </row>
    <row r="82" spans="1:12" ht="13.5" thickBot="1">
      <c r="A82" s="155"/>
      <c r="B82" s="156"/>
      <c r="C82" s="157"/>
      <c r="D82" s="167" t="s">
        <v>84</v>
      </c>
      <c r="E82" s="168"/>
      <c r="F82" s="168"/>
      <c r="G82" s="169"/>
      <c r="H82" s="19"/>
      <c r="I82" s="20"/>
      <c r="J82" s="20"/>
      <c r="L82" s="32"/>
    </row>
    <row r="83" spans="1:12" ht="13.5" thickBot="1">
      <c r="A83" s="155"/>
      <c r="B83" s="156"/>
      <c r="C83" s="157"/>
      <c r="D83" s="167" t="s">
        <v>85</v>
      </c>
      <c r="E83" s="168"/>
      <c r="F83" s="168"/>
      <c r="G83" s="169"/>
      <c r="H83" s="16"/>
      <c r="I83" s="21"/>
      <c r="J83" s="21"/>
      <c r="L83" s="27"/>
    </row>
    <row r="84" spans="1:10" ht="13.5" thickBot="1">
      <c r="A84" s="155"/>
      <c r="B84" s="156"/>
      <c r="C84" s="157"/>
      <c r="D84" s="167" t="s">
        <v>86</v>
      </c>
      <c r="E84" s="168"/>
      <c r="F84" s="168"/>
      <c r="G84" s="169"/>
      <c r="H84" s="19"/>
      <c r="I84" s="20"/>
      <c r="J84" s="20"/>
    </row>
    <row r="85" spans="1:10" ht="13.5" thickBot="1">
      <c r="A85" s="155">
        <v>919</v>
      </c>
      <c r="B85" s="156"/>
      <c r="C85" s="157"/>
      <c r="D85" s="158" t="s">
        <v>87</v>
      </c>
      <c r="E85" s="159"/>
      <c r="F85" s="159"/>
      <c r="G85" s="160"/>
      <c r="H85" s="16"/>
      <c r="I85" s="21"/>
      <c r="J85" s="21"/>
    </row>
    <row r="86" spans="1:10" ht="13.5" thickBot="1">
      <c r="A86" s="155" t="s">
        <v>88</v>
      </c>
      <c r="B86" s="156"/>
      <c r="C86" s="157"/>
      <c r="D86" s="158" t="s">
        <v>89</v>
      </c>
      <c r="E86" s="159"/>
      <c r="F86" s="159"/>
      <c r="G86" s="160"/>
      <c r="H86" s="19"/>
      <c r="I86" s="20"/>
      <c r="J86" s="20"/>
    </row>
    <row r="87" spans="1:10" ht="25.5" customHeight="1" thickBot="1">
      <c r="A87" s="155"/>
      <c r="B87" s="156"/>
      <c r="C87" s="157"/>
      <c r="D87" s="158" t="s">
        <v>90</v>
      </c>
      <c r="E87" s="159"/>
      <c r="F87" s="159"/>
      <c r="G87" s="160"/>
      <c r="H87" s="16"/>
      <c r="I87" s="28">
        <f>I88+I89</f>
        <v>-620772.86</v>
      </c>
      <c r="J87" s="28">
        <f>J88+J89</f>
        <v>-606075.77</v>
      </c>
    </row>
    <row r="88" spans="1:10" ht="25.5" customHeight="1" thickBot="1">
      <c r="A88" s="155" t="s">
        <v>91</v>
      </c>
      <c r="B88" s="156"/>
      <c r="C88" s="157"/>
      <c r="D88" s="167" t="s">
        <v>92</v>
      </c>
      <c r="E88" s="168"/>
      <c r="F88" s="168"/>
      <c r="G88" s="169"/>
      <c r="H88" s="19"/>
      <c r="I88" s="34">
        <f>-'[1]zakljucni list 30.06.2012'!I170</f>
        <v>-652884.77</v>
      </c>
      <c r="J88" s="20">
        <v>-534395.02</v>
      </c>
    </row>
    <row r="89" spans="1:10" ht="25.5" customHeight="1" thickBot="1">
      <c r="A89" s="185" t="s">
        <v>93</v>
      </c>
      <c r="B89" s="186"/>
      <c r="C89" s="187"/>
      <c r="D89" s="188" t="s">
        <v>94</v>
      </c>
      <c r="E89" s="189"/>
      <c r="F89" s="189"/>
      <c r="G89" s="190"/>
      <c r="H89" s="16"/>
      <c r="I89" s="35">
        <v>32111.91</v>
      </c>
      <c r="J89" s="21">
        <v>-71680.75</v>
      </c>
    </row>
    <row r="90" spans="1:11" ht="13.5" thickBot="1">
      <c r="A90" s="155"/>
      <c r="B90" s="156"/>
      <c r="C90" s="157"/>
      <c r="D90" s="152" t="s">
        <v>95</v>
      </c>
      <c r="E90" s="153"/>
      <c r="F90" s="153"/>
      <c r="G90" s="154"/>
      <c r="H90" s="24"/>
      <c r="I90" s="36">
        <f>I91+I98+I103</f>
        <v>0</v>
      </c>
      <c r="J90" s="25">
        <v>196941.82</v>
      </c>
      <c r="K90" s="27"/>
    </row>
    <row r="91" spans="1:10" ht="13.5" thickBot="1">
      <c r="A91" s="155"/>
      <c r="B91" s="156"/>
      <c r="C91" s="157"/>
      <c r="D91" s="158" t="s">
        <v>96</v>
      </c>
      <c r="E91" s="159"/>
      <c r="F91" s="159"/>
      <c r="G91" s="160"/>
      <c r="H91" s="24"/>
      <c r="I91" s="30">
        <f>I92</f>
        <v>0</v>
      </c>
      <c r="J91" s="30">
        <v>636.93</v>
      </c>
    </row>
    <row r="92" spans="1:10" ht="13.5" thickBot="1">
      <c r="A92" s="173">
        <v>980</v>
      </c>
      <c r="B92" s="174"/>
      <c r="C92" s="175"/>
      <c r="D92" s="176" t="s">
        <v>97</v>
      </c>
      <c r="E92" s="177"/>
      <c r="F92" s="177"/>
      <c r="G92" s="178"/>
      <c r="H92" s="37"/>
      <c r="I92" s="38">
        <v>0</v>
      </c>
      <c r="J92" s="38">
        <v>636.93</v>
      </c>
    </row>
    <row r="93" spans="1:10" ht="25.5" customHeight="1" thickBot="1">
      <c r="A93" s="179">
        <v>982</v>
      </c>
      <c r="B93" s="180"/>
      <c r="C93" s="181"/>
      <c r="D93" s="182" t="s">
        <v>98</v>
      </c>
      <c r="E93" s="183"/>
      <c r="F93" s="183"/>
      <c r="G93" s="184"/>
      <c r="H93" s="19"/>
      <c r="I93" s="20"/>
      <c r="J93" s="20"/>
    </row>
    <row r="94" spans="1:10" ht="25.5" customHeight="1" thickBot="1">
      <c r="A94" s="155">
        <v>983</v>
      </c>
      <c r="B94" s="156"/>
      <c r="C94" s="157"/>
      <c r="D94" s="167" t="s">
        <v>99</v>
      </c>
      <c r="E94" s="168"/>
      <c r="F94" s="168"/>
      <c r="G94" s="169"/>
      <c r="H94" s="16"/>
      <c r="I94" s="21"/>
      <c r="J94" s="21"/>
    </row>
    <row r="95" spans="1:10" ht="25.5" customHeight="1" thickBot="1">
      <c r="A95" s="155">
        <v>984</v>
      </c>
      <c r="B95" s="156"/>
      <c r="C95" s="157"/>
      <c r="D95" s="167" t="s">
        <v>100</v>
      </c>
      <c r="E95" s="168"/>
      <c r="F95" s="168"/>
      <c r="G95" s="169"/>
      <c r="H95" s="19"/>
      <c r="I95" s="20"/>
      <c r="J95" s="20"/>
    </row>
    <row r="96" spans="1:10" ht="13.5" thickBot="1">
      <c r="A96" s="155">
        <v>985</v>
      </c>
      <c r="B96" s="156"/>
      <c r="C96" s="157"/>
      <c r="D96" s="167" t="s">
        <v>101</v>
      </c>
      <c r="E96" s="168"/>
      <c r="F96" s="168"/>
      <c r="G96" s="169"/>
      <c r="H96" s="16"/>
      <c r="I96" s="21"/>
      <c r="J96" s="21"/>
    </row>
    <row r="97" spans="1:12" ht="25.5" customHeight="1" thickBot="1">
      <c r="A97" s="155" t="s">
        <v>102</v>
      </c>
      <c r="B97" s="156"/>
      <c r="C97" s="157"/>
      <c r="D97" s="167" t="s">
        <v>103</v>
      </c>
      <c r="E97" s="168"/>
      <c r="F97" s="168"/>
      <c r="G97" s="169"/>
      <c r="H97" s="19"/>
      <c r="I97" s="20"/>
      <c r="J97" s="20"/>
      <c r="L97" s="27"/>
    </row>
    <row r="98" spans="1:10" ht="25.5" customHeight="1" thickBot="1">
      <c r="A98" s="170"/>
      <c r="B98" s="171"/>
      <c r="C98" s="172"/>
      <c r="D98" s="158" t="s">
        <v>104</v>
      </c>
      <c r="E98" s="159"/>
      <c r="F98" s="159"/>
      <c r="G98" s="160"/>
      <c r="H98" s="16"/>
      <c r="I98" s="39">
        <f>I99</f>
        <v>0</v>
      </c>
      <c r="J98" s="28">
        <v>196076.49</v>
      </c>
    </row>
    <row r="99" spans="1:11" ht="25.5" customHeight="1" thickBot="1">
      <c r="A99" s="155">
        <v>970</v>
      </c>
      <c r="B99" s="156"/>
      <c r="C99" s="157"/>
      <c r="D99" s="167" t="s">
        <v>105</v>
      </c>
      <c r="E99" s="168"/>
      <c r="F99" s="168"/>
      <c r="G99" s="169"/>
      <c r="H99" s="19"/>
      <c r="I99" s="34">
        <v>0</v>
      </c>
      <c r="J99" s="20">
        <v>196076.49</v>
      </c>
      <c r="K99" s="27"/>
    </row>
    <row r="100" spans="1:10" ht="38.25" customHeight="1" thickBot="1">
      <c r="A100" s="155">
        <v>971</v>
      </c>
      <c r="B100" s="156"/>
      <c r="C100" s="157"/>
      <c r="D100" s="167" t="s">
        <v>106</v>
      </c>
      <c r="E100" s="168"/>
      <c r="F100" s="168"/>
      <c r="G100" s="169"/>
      <c r="H100" s="16"/>
      <c r="I100" s="21"/>
      <c r="J100" s="21"/>
    </row>
    <row r="101" spans="1:10" ht="38.25" customHeight="1" thickBot="1">
      <c r="A101" s="161">
        <v>972973</v>
      </c>
      <c r="B101" s="162"/>
      <c r="C101" s="163"/>
      <c r="D101" s="167" t="s">
        <v>107</v>
      </c>
      <c r="E101" s="168"/>
      <c r="F101" s="168"/>
      <c r="G101" s="169"/>
      <c r="H101" s="19"/>
      <c r="I101" s="20"/>
      <c r="J101" s="20"/>
    </row>
    <row r="102" spans="1:10" ht="13.5" thickBot="1">
      <c r="A102" s="155">
        <v>974</v>
      </c>
      <c r="B102" s="156"/>
      <c r="C102" s="157"/>
      <c r="D102" s="167" t="s">
        <v>108</v>
      </c>
      <c r="E102" s="168"/>
      <c r="F102" s="168"/>
      <c r="G102" s="169"/>
      <c r="H102" s="16"/>
      <c r="I102" s="21"/>
      <c r="J102" s="21"/>
    </row>
    <row r="103" spans="1:10" ht="13.5" thickBot="1">
      <c r="A103" s="155"/>
      <c r="B103" s="156"/>
      <c r="C103" s="157"/>
      <c r="D103" s="158" t="s">
        <v>109</v>
      </c>
      <c r="E103" s="159"/>
      <c r="F103" s="159"/>
      <c r="G103" s="160"/>
      <c r="H103" s="19"/>
      <c r="I103" s="29">
        <f>I104</f>
        <v>0</v>
      </c>
      <c r="J103" s="29">
        <v>228.4</v>
      </c>
    </row>
    <row r="104" spans="1:10" ht="25.5" customHeight="1" thickBot="1">
      <c r="A104" s="155">
        <v>960</v>
      </c>
      <c r="B104" s="156"/>
      <c r="C104" s="157"/>
      <c r="D104" s="167" t="s">
        <v>110</v>
      </c>
      <c r="E104" s="168"/>
      <c r="F104" s="168"/>
      <c r="G104" s="169"/>
      <c r="H104" s="16"/>
      <c r="I104" s="21">
        <v>0</v>
      </c>
      <c r="J104" s="21">
        <v>228.4</v>
      </c>
    </row>
    <row r="105" spans="1:10" ht="25.5" customHeight="1" thickBot="1">
      <c r="A105" s="155" t="s">
        <v>111</v>
      </c>
      <c r="B105" s="156"/>
      <c r="C105" s="157"/>
      <c r="D105" s="167" t="s">
        <v>112</v>
      </c>
      <c r="E105" s="168"/>
      <c r="F105" s="168"/>
      <c r="G105" s="169"/>
      <c r="H105" s="19"/>
      <c r="I105" s="20">
        <v>0</v>
      </c>
      <c r="J105" s="20"/>
    </row>
    <row r="106" spans="1:10" ht="25.5" customHeight="1" thickBot="1">
      <c r="A106" s="164"/>
      <c r="B106" s="165"/>
      <c r="C106" s="166"/>
      <c r="D106" s="152" t="s">
        <v>113</v>
      </c>
      <c r="E106" s="153"/>
      <c r="F106" s="153"/>
      <c r="G106" s="154"/>
      <c r="H106" s="16"/>
      <c r="I106" s="17">
        <f>I112+I113+I108</f>
        <v>100795.7</v>
      </c>
      <c r="J106" s="17">
        <v>10086.85</v>
      </c>
    </row>
    <row r="107" spans="1:10" ht="25.5" customHeight="1" thickBot="1">
      <c r="A107" s="155">
        <v>22</v>
      </c>
      <c r="B107" s="156"/>
      <c r="C107" s="157"/>
      <c r="D107" s="158" t="s">
        <v>114</v>
      </c>
      <c r="E107" s="159"/>
      <c r="F107" s="159"/>
      <c r="G107" s="160"/>
      <c r="H107" s="19"/>
      <c r="I107" s="20"/>
      <c r="J107" s="20"/>
    </row>
    <row r="108" spans="1:10" ht="25.5" customHeight="1" thickBot="1">
      <c r="A108" s="155">
        <v>23</v>
      </c>
      <c r="B108" s="156"/>
      <c r="C108" s="157"/>
      <c r="D108" s="158" t="s">
        <v>115</v>
      </c>
      <c r="E108" s="159"/>
      <c r="F108" s="159"/>
      <c r="G108" s="160"/>
      <c r="H108" s="16"/>
      <c r="I108" s="28">
        <f>-'[1]zakljucni list 30.06.2012'!I59</f>
        <v>1081.3</v>
      </c>
      <c r="J108" s="28"/>
    </row>
    <row r="109" spans="1:10" ht="25.5" customHeight="1" thickBot="1">
      <c r="A109" s="155">
        <v>24</v>
      </c>
      <c r="B109" s="156"/>
      <c r="C109" s="157"/>
      <c r="D109" s="158" t="s">
        <v>116</v>
      </c>
      <c r="E109" s="159"/>
      <c r="F109" s="159"/>
      <c r="G109" s="160"/>
      <c r="H109" s="19"/>
      <c r="I109" s="20"/>
      <c r="J109" s="20"/>
    </row>
    <row r="110" spans="1:10" ht="25.5" customHeight="1" thickBot="1">
      <c r="A110" s="155">
        <v>25</v>
      </c>
      <c r="B110" s="156"/>
      <c r="C110" s="157"/>
      <c r="D110" s="158" t="s">
        <v>117</v>
      </c>
      <c r="E110" s="159"/>
      <c r="F110" s="159"/>
      <c r="G110" s="160"/>
      <c r="H110" s="16"/>
      <c r="I110" s="21"/>
      <c r="J110" s="21"/>
    </row>
    <row r="111" spans="1:10" ht="13.5" thickBot="1">
      <c r="A111" s="155">
        <v>26</v>
      </c>
      <c r="B111" s="156"/>
      <c r="C111" s="157"/>
      <c r="D111" s="158" t="s">
        <v>118</v>
      </c>
      <c r="E111" s="159"/>
      <c r="F111" s="159"/>
      <c r="G111" s="160"/>
      <c r="H111" s="19"/>
      <c r="I111" s="20"/>
      <c r="J111" s="20"/>
    </row>
    <row r="112" spans="1:10" ht="13.5" thickBot="1">
      <c r="A112" s="155">
        <v>21</v>
      </c>
      <c r="B112" s="156"/>
      <c r="C112" s="157"/>
      <c r="D112" s="158" t="s">
        <v>119</v>
      </c>
      <c r="E112" s="159"/>
      <c r="F112" s="159"/>
      <c r="G112" s="160"/>
      <c r="H112" s="16"/>
      <c r="I112" s="28">
        <f>-'[1]zakljucni list 30.06.2012'!I47</f>
        <v>49.86</v>
      </c>
      <c r="J112" s="28">
        <v>6565</v>
      </c>
    </row>
    <row r="113" spans="1:10" ht="25.5" customHeight="1" thickBot="1">
      <c r="A113" s="164"/>
      <c r="B113" s="165"/>
      <c r="C113" s="166"/>
      <c r="D113" s="158" t="s">
        <v>120</v>
      </c>
      <c r="E113" s="159"/>
      <c r="F113" s="159"/>
      <c r="G113" s="160"/>
      <c r="H113" s="19"/>
      <c r="I113" s="29">
        <f>-SUM('[1]zakljucni list 30.06.2012'!I66:I73)</f>
        <v>99664.54</v>
      </c>
      <c r="J113" s="29">
        <v>3521.85</v>
      </c>
    </row>
    <row r="114" spans="1:10" ht="25.5" customHeight="1" thickBot="1">
      <c r="A114" s="155"/>
      <c r="B114" s="156"/>
      <c r="C114" s="157"/>
      <c r="D114" s="152" t="s">
        <v>121</v>
      </c>
      <c r="E114" s="153"/>
      <c r="F114" s="153"/>
      <c r="G114" s="154"/>
      <c r="H114" s="16"/>
      <c r="I114" s="17">
        <v>0</v>
      </c>
      <c r="J114" s="17">
        <v>0</v>
      </c>
    </row>
    <row r="115" spans="1:10" ht="13.5" thickBot="1">
      <c r="A115" s="161">
        <v>950951</v>
      </c>
      <c r="B115" s="162"/>
      <c r="C115" s="163"/>
      <c r="D115" s="158" t="s">
        <v>122</v>
      </c>
      <c r="E115" s="159"/>
      <c r="F115" s="159"/>
      <c r="G115" s="160"/>
      <c r="H115" s="19"/>
      <c r="I115" s="20"/>
      <c r="J115" s="20"/>
    </row>
    <row r="116" spans="1:10" ht="25.5" customHeight="1" thickBot="1">
      <c r="A116" s="155">
        <v>954</v>
      </c>
      <c r="B116" s="156"/>
      <c r="C116" s="157"/>
      <c r="D116" s="158" t="s">
        <v>123</v>
      </c>
      <c r="E116" s="159"/>
      <c r="F116" s="159"/>
      <c r="G116" s="160"/>
      <c r="H116" s="16"/>
      <c r="I116" s="21"/>
      <c r="J116" s="21"/>
    </row>
    <row r="117" spans="1:10" ht="13.5" thickBot="1">
      <c r="A117" s="161">
        <v>952953955956</v>
      </c>
      <c r="B117" s="162"/>
      <c r="C117" s="163"/>
      <c r="D117" s="158" t="s">
        <v>124</v>
      </c>
      <c r="E117" s="159"/>
      <c r="F117" s="159"/>
      <c r="G117" s="160"/>
      <c r="H117" s="24"/>
      <c r="I117" s="26"/>
      <c r="J117" s="26"/>
    </row>
    <row r="118" spans="1:10" ht="13.5" thickBot="1">
      <c r="A118" s="155">
        <v>957</v>
      </c>
      <c r="B118" s="156"/>
      <c r="C118" s="157"/>
      <c r="D118" s="158" t="s">
        <v>125</v>
      </c>
      <c r="E118" s="159"/>
      <c r="F118" s="159"/>
      <c r="G118" s="160"/>
      <c r="H118" s="19"/>
      <c r="I118" s="20"/>
      <c r="J118" s="20"/>
    </row>
    <row r="119" spans="1:10" ht="13.5" thickBot="1">
      <c r="A119" s="155">
        <v>969</v>
      </c>
      <c r="B119" s="156"/>
      <c r="C119" s="157"/>
      <c r="D119" s="152" t="s">
        <v>126</v>
      </c>
      <c r="E119" s="153"/>
      <c r="F119" s="153"/>
      <c r="G119" s="154"/>
      <c r="H119" s="16"/>
      <c r="I119" s="17">
        <v>0</v>
      </c>
      <c r="J119" s="17">
        <v>0</v>
      </c>
    </row>
    <row r="120" spans="1:12" ht="15.75" thickBot="1">
      <c r="A120" s="149"/>
      <c r="B120" s="150"/>
      <c r="C120" s="151"/>
      <c r="D120" s="152" t="s">
        <v>127</v>
      </c>
      <c r="E120" s="153"/>
      <c r="F120" s="153"/>
      <c r="G120" s="154"/>
      <c r="H120" s="24"/>
      <c r="I120" s="33">
        <f>I75+I78+I90+I106+I119</f>
        <v>980022.84</v>
      </c>
      <c r="J120" s="33">
        <v>1100952.9</v>
      </c>
      <c r="L120" s="27"/>
    </row>
    <row r="121" spans="1:12" ht="12.75">
      <c r="A121" s="41"/>
      <c r="B121" s="41"/>
      <c r="C121" s="41"/>
      <c r="D121" s="41"/>
      <c r="E121" s="41"/>
      <c r="F121" s="41"/>
      <c r="G121" s="41"/>
      <c r="H121" s="42"/>
      <c r="I121" s="43"/>
      <c r="J121" s="43"/>
      <c r="L121" s="27"/>
    </row>
    <row r="122" ht="15">
      <c r="A122" s="1"/>
    </row>
    <row r="123" spans="1:12" ht="14.25">
      <c r="A123" s="44" t="s">
        <v>128</v>
      </c>
      <c r="B123" s="45" t="s">
        <v>129</v>
      </c>
      <c r="C123" s="6"/>
      <c r="D123" s="6"/>
      <c r="E123" s="6"/>
      <c r="F123" s="6"/>
      <c r="G123" s="6"/>
      <c r="I123" s="46"/>
      <c r="J123" s="6"/>
      <c r="L123" s="27"/>
    </row>
    <row r="124" spans="1:10" ht="14.25">
      <c r="A124" s="253" t="s">
        <v>130</v>
      </c>
      <c r="B124" s="148"/>
      <c r="C124" s="44" t="s">
        <v>131</v>
      </c>
      <c r="E124" s="6" t="s">
        <v>134</v>
      </c>
      <c r="F124" s="47"/>
      <c r="G124" s="47"/>
      <c r="H124" s="48"/>
      <c r="I124" s="49" t="s">
        <v>132</v>
      </c>
      <c r="J124" s="49"/>
    </row>
    <row r="125" ht="14.25">
      <c r="A125" s="44"/>
    </row>
    <row r="126" ht="15">
      <c r="A126" s="1"/>
    </row>
  </sheetData>
  <sheetProtection/>
  <mergeCells count="224">
    <mergeCell ref="H9:I9"/>
    <mergeCell ref="H7:J7"/>
    <mergeCell ref="A124:B124"/>
    <mergeCell ref="A7:G7"/>
    <mergeCell ref="A8:G8"/>
    <mergeCell ref="A9:G9"/>
    <mergeCell ref="A10:C10"/>
    <mergeCell ref="D10:G10"/>
    <mergeCell ref="A11:C11"/>
    <mergeCell ref="D11:G11"/>
    <mergeCell ref="A15:J15"/>
    <mergeCell ref="A16:C17"/>
    <mergeCell ref="D16:G17"/>
    <mergeCell ref="H16:H17"/>
    <mergeCell ref="I16:J16"/>
    <mergeCell ref="A12:J12"/>
    <mergeCell ref="A13:J13"/>
    <mergeCell ref="A14:C14"/>
    <mergeCell ref="D14:G14"/>
    <mergeCell ref="A20:C20"/>
    <mergeCell ref="D20:G20"/>
    <mergeCell ref="A21:C21"/>
    <mergeCell ref="D21:G21"/>
    <mergeCell ref="A18:C18"/>
    <mergeCell ref="D18:G18"/>
    <mergeCell ref="A19:C19"/>
    <mergeCell ref="D19:G19"/>
    <mergeCell ref="A24:C24"/>
    <mergeCell ref="D24:G24"/>
    <mergeCell ref="A25:C25"/>
    <mergeCell ref="D25:G25"/>
    <mergeCell ref="A22:C22"/>
    <mergeCell ref="D22:G22"/>
    <mergeCell ref="A23:C23"/>
    <mergeCell ref="D23:G23"/>
    <mergeCell ref="A28:C28"/>
    <mergeCell ref="D28:G28"/>
    <mergeCell ref="A29:C29"/>
    <mergeCell ref="D29:G29"/>
    <mergeCell ref="A26:C26"/>
    <mergeCell ref="D26:G26"/>
    <mergeCell ref="A27:C27"/>
    <mergeCell ref="D27:G27"/>
    <mergeCell ref="A32:C32"/>
    <mergeCell ref="D32:G32"/>
    <mergeCell ref="A33:C33"/>
    <mergeCell ref="D33:G33"/>
    <mergeCell ref="A30:C30"/>
    <mergeCell ref="D30:G30"/>
    <mergeCell ref="A31:C31"/>
    <mergeCell ref="D31:G31"/>
    <mergeCell ref="A36:C36"/>
    <mergeCell ref="D36:G36"/>
    <mergeCell ref="A37:C37"/>
    <mergeCell ref="D37:G37"/>
    <mergeCell ref="A34:C34"/>
    <mergeCell ref="D34:G34"/>
    <mergeCell ref="A35:C35"/>
    <mergeCell ref="D35:G35"/>
    <mergeCell ref="A40:C40"/>
    <mergeCell ref="D40:G40"/>
    <mergeCell ref="A41:C41"/>
    <mergeCell ref="D41:G41"/>
    <mergeCell ref="A38:C38"/>
    <mergeCell ref="D38:G38"/>
    <mergeCell ref="A39:C39"/>
    <mergeCell ref="D39:G39"/>
    <mergeCell ref="A44:C44"/>
    <mergeCell ref="D44:G44"/>
    <mergeCell ref="A45:C45"/>
    <mergeCell ref="D45:G45"/>
    <mergeCell ref="A42:C42"/>
    <mergeCell ref="D42:G42"/>
    <mergeCell ref="A43:C43"/>
    <mergeCell ref="D43:G43"/>
    <mergeCell ref="A48:C48"/>
    <mergeCell ref="D48:G48"/>
    <mergeCell ref="A49:C49"/>
    <mergeCell ref="D49:G49"/>
    <mergeCell ref="A46:C46"/>
    <mergeCell ref="D46:G46"/>
    <mergeCell ref="A47:C47"/>
    <mergeCell ref="D47:G47"/>
    <mergeCell ref="A52:C52"/>
    <mergeCell ref="D52:G52"/>
    <mergeCell ref="A53:C53"/>
    <mergeCell ref="D53:G53"/>
    <mergeCell ref="A50:C50"/>
    <mergeCell ref="D50:G50"/>
    <mergeCell ref="A51:C51"/>
    <mergeCell ref="D51:G51"/>
    <mergeCell ref="A56:C56"/>
    <mergeCell ref="D56:G56"/>
    <mergeCell ref="A57:C57"/>
    <mergeCell ref="D57:G57"/>
    <mergeCell ref="A54:C54"/>
    <mergeCell ref="D54:G54"/>
    <mergeCell ref="A55:C55"/>
    <mergeCell ref="D55:G55"/>
    <mergeCell ref="A60:C60"/>
    <mergeCell ref="D60:G60"/>
    <mergeCell ref="A61:C61"/>
    <mergeCell ref="D61:G61"/>
    <mergeCell ref="A58:C58"/>
    <mergeCell ref="D58:G58"/>
    <mergeCell ref="A59:C59"/>
    <mergeCell ref="D59:G59"/>
    <mergeCell ref="A64:C64"/>
    <mergeCell ref="D64:G64"/>
    <mergeCell ref="A65:C65"/>
    <mergeCell ref="D65:G65"/>
    <mergeCell ref="A62:C62"/>
    <mergeCell ref="D62:G62"/>
    <mergeCell ref="A63:C63"/>
    <mergeCell ref="D63:G63"/>
    <mergeCell ref="B68:D68"/>
    <mergeCell ref="E68:J68"/>
    <mergeCell ref="A69:J69"/>
    <mergeCell ref="A70:J70"/>
    <mergeCell ref="A66:C66"/>
    <mergeCell ref="D66:G66"/>
    <mergeCell ref="A67:B67"/>
    <mergeCell ref="C67:E67"/>
    <mergeCell ref="G67:J67"/>
    <mergeCell ref="A74:C74"/>
    <mergeCell ref="D74:G74"/>
    <mergeCell ref="A75:C75"/>
    <mergeCell ref="D75:G75"/>
    <mergeCell ref="A71:J71"/>
    <mergeCell ref="A72:C73"/>
    <mergeCell ref="D72:G73"/>
    <mergeCell ref="H72:H73"/>
    <mergeCell ref="I72:J72"/>
    <mergeCell ref="A78:C78"/>
    <mergeCell ref="D78:G78"/>
    <mergeCell ref="A79:C79"/>
    <mergeCell ref="D79:G79"/>
    <mergeCell ref="A76:C76"/>
    <mergeCell ref="D76:G76"/>
    <mergeCell ref="A77:C77"/>
    <mergeCell ref="D77:G77"/>
    <mergeCell ref="A82:C82"/>
    <mergeCell ref="D82:G82"/>
    <mergeCell ref="A83:C83"/>
    <mergeCell ref="D83:G83"/>
    <mergeCell ref="A80:C80"/>
    <mergeCell ref="D80:G80"/>
    <mergeCell ref="A81:C81"/>
    <mergeCell ref="D81:G81"/>
    <mergeCell ref="A86:C86"/>
    <mergeCell ref="D86:G86"/>
    <mergeCell ref="A87:C87"/>
    <mergeCell ref="D87:G87"/>
    <mergeCell ref="A84:C84"/>
    <mergeCell ref="D84:G84"/>
    <mergeCell ref="A85:C85"/>
    <mergeCell ref="D85:G85"/>
    <mergeCell ref="A90:C90"/>
    <mergeCell ref="D90:G90"/>
    <mergeCell ref="A91:C91"/>
    <mergeCell ref="D91:G91"/>
    <mergeCell ref="A88:C88"/>
    <mergeCell ref="D88:G88"/>
    <mergeCell ref="A89:C89"/>
    <mergeCell ref="D89:G89"/>
    <mergeCell ref="A94:C94"/>
    <mergeCell ref="D94:G94"/>
    <mergeCell ref="A95:C95"/>
    <mergeCell ref="D95:G95"/>
    <mergeCell ref="A92:C92"/>
    <mergeCell ref="D92:G92"/>
    <mergeCell ref="A93:C93"/>
    <mergeCell ref="D93:G93"/>
    <mergeCell ref="A98:C98"/>
    <mergeCell ref="D98:G98"/>
    <mergeCell ref="A99:C99"/>
    <mergeCell ref="D99:G99"/>
    <mergeCell ref="A96:C96"/>
    <mergeCell ref="D96:G96"/>
    <mergeCell ref="A97:C97"/>
    <mergeCell ref="D97:G97"/>
    <mergeCell ref="A102:C102"/>
    <mergeCell ref="D102:G102"/>
    <mergeCell ref="A103:C103"/>
    <mergeCell ref="D103:G103"/>
    <mergeCell ref="A100:C100"/>
    <mergeCell ref="D100:G100"/>
    <mergeCell ref="A101:C101"/>
    <mergeCell ref="D101:G101"/>
    <mergeCell ref="A106:C106"/>
    <mergeCell ref="D106:G106"/>
    <mergeCell ref="A107:C107"/>
    <mergeCell ref="D107:G107"/>
    <mergeCell ref="A104:C104"/>
    <mergeCell ref="D104:G104"/>
    <mergeCell ref="A105:C105"/>
    <mergeCell ref="D105:G105"/>
    <mergeCell ref="A110:C110"/>
    <mergeCell ref="D110:G110"/>
    <mergeCell ref="A111:C111"/>
    <mergeCell ref="D111:G111"/>
    <mergeCell ref="A108:C108"/>
    <mergeCell ref="D108:G108"/>
    <mergeCell ref="A109:C109"/>
    <mergeCell ref="D109:G109"/>
    <mergeCell ref="D117:G117"/>
    <mergeCell ref="A114:C114"/>
    <mergeCell ref="D114:G114"/>
    <mergeCell ref="A115:C115"/>
    <mergeCell ref="D115:G115"/>
    <mergeCell ref="A112:C112"/>
    <mergeCell ref="D112:G112"/>
    <mergeCell ref="A113:C113"/>
    <mergeCell ref="D113:G113"/>
    <mergeCell ref="H8:J8"/>
    <mergeCell ref="A120:C120"/>
    <mergeCell ref="D120:G120"/>
    <mergeCell ref="A118:C118"/>
    <mergeCell ref="D118:G118"/>
    <mergeCell ref="A119:C119"/>
    <mergeCell ref="D119:G119"/>
    <mergeCell ref="A116:C116"/>
    <mergeCell ref="D116:G116"/>
    <mergeCell ref="A117:C117"/>
  </mergeCells>
  <printOptions/>
  <pageMargins left="0.75" right="0.75" top="1" bottom="1" header="0.5" footer="0.5"/>
  <pageSetup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C133" sqref="C133"/>
    </sheetView>
  </sheetViews>
  <sheetFormatPr defaultColWidth="9.140625" defaultRowHeight="12.75"/>
  <cols>
    <col min="1" max="1" width="17.57421875" style="0" customWidth="1"/>
    <col min="3" max="3" width="21.00390625" style="0" customWidth="1"/>
    <col min="4" max="4" width="5.00390625" style="0" customWidth="1"/>
    <col min="5" max="5" width="5.140625" style="0" hidden="1" customWidth="1"/>
    <col min="6" max="6" width="12.7109375" style="77" customWidth="1"/>
    <col min="7" max="7" width="6.00390625" style="77" customWidth="1"/>
    <col min="8" max="8" width="18.140625" style="77" customWidth="1"/>
    <col min="10" max="10" width="11.28125" style="0" bestFit="1" customWidth="1"/>
  </cols>
  <sheetData>
    <row r="1" spans="1:8" ht="12.75" customHeight="1">
      <c r="A1" s="256"/>
      <c r="B1" s="256"/>
      <c r="C1" s="258"/>
      <c r="D1" s="258"/>
      <c r="E1" s="148"/>
      <c r="F1" s="148"/>
      <c r="G1" s="148"/>
      <c r="H1" s="148"/>
    </row>
    <row r="2" spans="1:8" ht="11.25" customHeight="1">
      <c r="A2" s="256"/>
      <c r="B2" s="256"/>
      <c r="C2" s="148"/>
      <c r="D2" s="148"/>
      <c r="E2" s="148"/>
      <c r="F2" s="148"/>
      <c r="G2" s="148"/>
      <c r="H2" s="148"/>
    </row>
    <row r="3" spans="1:8" ht="12" customHeight="1">
      <c r="A3" s="256"/>
      <c r="B3" s="256"/>
      <c r="C3" s="148"/>
      <c r="D3" s="148"/>
      <c r="E3" s="148"/>
      <c r="F3" s="148"/>
      <c r="G3" s="148"/>
      <c r="H3" s="148"/>
    </row>
    <row r="4" spans="1:8" ht="15">
      <c r="A4" s="256"/>
      <c r="B4" s="256"/>
      <c r="C4" s="148"/>
      <c r="D4" s="148"/>
      <c r="E4" s="148"/>
      <c r="F4" s="148"/>
      <c r="G4" s="148"/>
      <c r="H4" s="148"/>
    </row>
    <row r="5" spans="1:8" ht="15">
      <c r="A5" s="256"/>
      <c r="B5" s="256"/>
      <c r="C5" s="148"/>
      <c r="D5" s="148"/>
      <c r="E5" s="148"/>
      <c r="F5" s="148"/>
      <c r="G5" s="148"/>
      <c r="H5" s="148"/>
    </row>
    <row r="6" spans="1:8" ht="5.25" customHeight="1">
      <c r="A6" s="256"/>
      <c r="B6" s="256"/>
      <c r="C6" s="148"/>
      <c r="D6" s="148"/>
      <c r="E6" s="148"/>
      <c r="F6" s="148"/>
      <c r="G6" s="148"/>
      <c r="H6" s="148"/>
    </row>
    <row r="7" spans="1:8" ht="15">
      <c r="A7" s="254" t="s">
        <v>0</v>
      </c>
      <c r="B7" s="254"/>
      <c r="C7" s="254"/>
      <c r="D7" s="254"/>
      <c r="E7" s="254" t="s">
        <v>1</v>
      </c>
      <c r="F7" s="254"/>
      <c r="G7" s="259"/>
      <c r="H7" s="259"/>
    </row>
    <row r="8" spans="1:8" ht="12.75">
      <c r="A8" s="254" t="s">
        <v>135</v>
      </c>
      <c r="B8" s="254"/>
      <c r="C8" s="254"/>
      <c r="D8" s="254"/>
      <c r="E8" s="254" t="s">
        <v>3</v>
      </c>
      <c r="F8" s="254"/>
      <c r="G8" s="254"/>
      <c r="H8" s="254"/>
    </row>
    <row r="9" spans="1:8" ht="12.75">
      <c r="A9" s="254" t="s">
        <v>136</v>
      </c>
      <c r="B9" s="254"/>
      <c r="C9" s="254"/>
      <c r="D9" s="254"/>
      <c r="E9" s="5" t="s">
        <v>137</v>
      </c>
      <c r="F9" s="5" t="s">
        <v>5</v>
      </c>
      <c r="G9" s="6"/>
      <c r="H9" s="6"/>
    </row>
    <row r="10" spans="1:8" ht="15">
      <c r="A10" s="256"/>
      <c r="B10" s="256"/>
      <c r="C10" s="260"/>
      <c r="D10" s="260"/>
      <c r="E10" s="256"/>
      <c r="F10" s="256"/>
      <c r="G10" s="259"/>
      <c r="H10" s="259"/>
    </row>
    <row r="11" spans="1:8" ht="12.75">
      <c r="A11" s="250" t="s">
        <v>138</v>
      </c>
      <c r="B11" s="250"/>
      <c r="C11" s="250"/>
      <c r="D11" s="250"/>
      <c r="E11" s="250"/>
      <c r="F11" s="250"/>
      <c r="G11" s="250"/>
      <c r="H11" s="250"/>
    </row>
    <row r="12" spans="1:8" ht="12.75">
      <c r="A12" s="251" t="s">
        <v>139</v>
      </c>
      <c r="B12" s="251"/>
      <c r="C12" s="251"/>
      <c r="D12" s="251"/>
      <c r="E12" s="251"/>
      <c r="F12" s="251"/>
      <c r="G12" s="251"/>
      <c r="H12" s="251"/>
    </row>
    <row r="13" spans="1:8" ht="15.75" thickBot="1">
      <c r="A13" s="50"/>
      <c r="B13" s="257"/>
      <c r="C13" s="257"/>
      <c r="D13" s="261"/>
      <c r="E13" s="261"/>
      <c r="F13" s="262"/>
      <c r="G13" s="262"/>
      <c r="H13" s="262"/>
    </row>
    <row r="14" spans="1:8" ht="11.25" customHeight="1" thickBot="1">
      <c r="A14" s="263" t="s">
        <v>9</v>
      </c>
      <c r="B14" s="265"/>
      <c r="C14" s="266"/>
      <c r="D14" s="203" t="s">
        <v>11</v>
      </c>
      <c r="E14" s="205"/>
      <c r="F14" s="269" t="s">
        <v>12</v>
      </c>
      <c r="G14" s="270"/>
      <c r="H14" s="271"/>
    </row>
    <row r="15" spans="1:8" ht="12" customHeight="1" thickBot="1">
      <c r="A15" s="264"/>
      <c r="B15" s="267"/>
      <c r="C15" s="268"/>
      <c r="D15" s="206"/>
      <c r="E15" s="208"/>
      <c r="F15" s="272" t="s">
        <v>13</v>
      </c>
      <c r="G15" s="273"/>
      <c r="H15" s="131" t="s">
        <v>14</v>
      </c>
    </row>
    <row r="16" spans="1:8" ht="13.5" thickBot="1">
      <c r="A16" s="51">
        <v>1</v>
      </c>
      <c r="B16" s="194">
        <v>2</v>
      </c>
      <c r="C16" s="196"/>
      <c r="D16" s="274">
        <v>3</v>
      </c>
      <c r="E16" s="275"/>
      <c r="F16" s="276">
        <v>4</v>
      </c>
      <c r="G16" s="277"/>
      <c r="H16" s="132">
        <v>5</v>
      </c>
    </row>
    <row r="17" spans="1:8" ht="15" customHeight="1" thickBot="1">
      <c r="A17" s="52"/>
      <c r="B17" s="152" t="s">
        <v>140</v>
      </c>
      <c r="C17" s="154"/>
      <c r="D17" s="278"/>
      <c r="E17" s="279"/>
      <c r="F17" s="280">
        <f>F18+F27</f>
        <v>95418.24</v>
      </c>
      <c r="G17" s="281"/>
      <c r="H17" s="133">
        <v>95711.77</v>
      </c>
    </row>
    <row r="18" spans="1:8" ht="24.75" customHeight="1" thickBot="1">
      <c r="A18" s="55"/>
      <c r="B18" s="152" t="s">
        <v>141</v>
      </c>
      <c r="C18" s="154"/>
      <c r="D18" s="278"/>
      <c r="E18" s="279"/>
      <c r="F18" s="282">
        <f>SUM(F19:G26)</f>
        <v>71626.97</v>
      </c>
      <c r="G18" s="283"/>
      <c r="H18" s="134">
        <v>88888.27</v>
      </c>
    </row>
    <row r="19" spans="1:8" ht="24" customHeight="1" thickBot="1">
      <c r="A19" s="56">
        <v>750</v>
      </c>
      <c r="B19" s="158" t="s">
        <v>142</v>
      </c>
      <c r="C19" s="160"/>
      <c r="D19" s="278"/>
      <c r="E19" s="279"/>
      <c r="F19" s="284">
        <f>-SUM('[1]zakljucni list 30.06.2012'!I126:I156)</f>
        <v>72322.72</v>
      </c>
      <c r="G19" s="285"/>
      <c r="H19" s="135">
        <v>88722.03</v>
      </c>
    </row>
    <row r="20" spans="1:8" ht="18.75" customHeight="1" thickBot="1">
      <c r="A20" s="56">
        <v>752</v>
      </c>
      <c r="B20" s="158" t="s">
        <v>143</v>
      </c>
      <c r="C20" s="160"/>
      <c r="D20" s="278"/>
      <c r="E20" s="279"/>
      <c r="F20" s="284"/>
      <c r="G20" s="285"/>
      <c r="H20" s="135"/>
    </row>
    <row r="21" spans="1:8" ht="27" customHeight="1" thickBot="1">
      <c r="A21" s="56">
        <v>753</v>
      </c>
      <c r="B21" s="158" t="s">
        <v>144</v>
      </c>
      <c r="C21" s="160"/>
      <c r="D21" s="278"/>
      <c r="E21" s="279"/>
      <c r="F21" s="284"/>
      <c r="G21" s="285"/>
      <c r="H21" s="135"/>
    </row>
    <row r="22" spans="1:8" ht="36" customHeight="1" thickBot="1">
      <c r="A22" s="56">
        <v>754</v>
      </c>
      <c r="B22" s="158" t="s">
        <v>145</v>
      </c>
      <c r="C22" s="160"/>
      <c r="D22" s="278"/>
      <c r="E22" s="279"/>
      <c r="F22" s="284"/>
      <c r="G22" s="285"/>
      <c r="H22" s="135"/>
    </row>
    <row r="23" spans="1:8" ht="37.5" customHeight="1" thickBot="1">
      <c r="A23" s="56">
        <v>755</v>
      </c>
      <c r="B23" s="158" t="s">
        <v>146</v>
      </c>
      <c r="C23" s="160"/>
      <c r="D23" s="278"/>
      <c r="E23" s="279"/>
      <c r="F23" s="284">
        <f>-'[1]zakljucni list 30.06.2012'!I157</f>
        <v>-1081.3</v>
      </c>
      <c r="G23" s="285"/>
      <c r="H23" s="135"/>
    </row>
    <row r="24" spans="1:8" ht="24.75" customHeight="1" thickBot="1">
      <c r="A24" s="56">
        <v>756</v>
      </c>
      <c r="B24" s="158" t="s">
        <v>147</v>
      </c>
      <c r="C24" s="160"/>
      <c r="D24" s="278"/>
      <c r="E24" s="279"/>
      <c r="F24" s="284">
        <f>-SUM('[1]zakljucni list 30.06.2012'!I158:I159)</f>
        <v>385.55</v>
      </c>
      <c r="G24" s="285"/>
      <c r="H24" s="135">
        <v>166.24</v>
      </c>
    </row>
    <row r="25" spans="1:8" ht="24" customHeight="1" thickBot="1">
      <c r="A25" s="56">
        <v>757</v>
      </c>
      <c r="B25" s="158" t="s">
        <v>148</v>
      </c>
      <c r="C25" s="160"/>
      <c r="D25" s="278"/>
      <c r="E25" s="279"/>
      <c r="F25" s="284"/>
      <c r="G25" s="285"/>
      <c r="H25" s="135"/>
    </row>
    <row r="26" spans="1:8" ht="24" customHeight="1" thickBot="1">
      <c r="A26" s="56">
        <v>758</v>
      </c>
      <c r="B26" s="158" t="s">
        <v>149</v>
      </c>
      <c r="C26" s="160"/>
      <c r="D26" s="278"/>
      <c r="E26" s="279"/>
      <c r="F26" s="284">
        <v>0</v>
      </c>
      <c r="G26" s="285"/>
      <c r="H26" s="135">
        <v>0</v>
      </c>
    </row>
    <row r="27" spans="1:8" ht="18" customHeight="1" thickBot="1">
      <c r="A27" s="57"/>
      <c r="B27" s="152" t="s">
        <v>150</v>
      </c>
      <c r="C27" s="154"/>
      <c r="D27" s="278"/>
      <c r="E27" s="279"/>
      <c r="F27" s="282">
        <f>SUM(F28:G31)</f>
        <v>23791.27</v>
      </c>
      <c r="G27" s="283"/>
      <c r="H27" s="134">
        <v>6823.5</v>
      </c>
    </row>
    <row r="28" spans="1:8" ht="24" customHeight="1" thickBot="1">
      <c r="A28" s="56">
        <v>760</v>
      </c>
      <c r="B28" s="158" t="s">
        <v>151</v>
      </c>
      <c r="C28" s="160"/>
      <c r="D28" s="278"/>
      <c r="E28" s="279"/>
      <c r="F28" s="284"/>
      <c r="G28" s="285"/>
      <c r="H28" s="135"/>
    </row>
    <row r="29" spans="1:8" ht="24" customHeight="1" thickBot="1">
      <c r="A29" s="56">
        <v>764</v>
      </c>
      <c r="B29" s="158" t="s">
        <v>152</v>
      </c>
      <c r="C29" s="160"/>
      <c r="D29" s="278"/>
      <c r="E29" s="279"/>
      <c r="F29" s="284">
        <f>-SUM('[1]zakljucni list 30.06.2012'!I160)</f>
        <v>3791.27</v>
      </c>
      <c r="G29" s="285"/>
      <c r="H29" s="135">
        <v>6823.5</v>
      </c>
    </row>
    <row r="30" spans="1:8" ht="18" customHeight="1" thickBot="1">
      <c r="A30" s="56">
        <v>768</v>
      </c>
      <c r="B30" s="158" t="s">
        <v>153</v>
      </c>
      <c r="C30" s="160"/>
      <c r="D30" s="278"/>
      <c r="E30" s="279"/>
      <c r="F30" s="284"/>
      <c r="G30" s="285"/>
      <c r="H30" s="135"/>
    </row>
    <row r="31" spans="1:8" ht="17.25" customHeight="1" thickBot="1">
      <c r="A31" s="56">
        <v>769</v>
      </c>
      <c r="B31" s="158" t="s">
        <v>154</v>
      </c>
      <c r="C31" s="160"/>
      <c r="D31" s="278"/>
      <c r="E31" s="279"/>
      <c r="F31" s="284">
        <f>-SUM('[1]zakljucni list 30.06.2012'!I161)</f>
        <v>20000</v>
      </c>
      <c r="G31" s="285"/>
      <c r="H31" s="135"/>
    </row>
    <row r="32" spans="1:8" ht="18" customHeight="1" thickBot="1">
      <c r="A32" s="57"/>
      <c r="B32" s="152" t="s">
        <v>155</v>
      </c>
      <c r="C32" s="154"/>
      <c r="D32" s="278"/>
      <c r="E32" s="279"/>
      <c r="F32" s="280">
        <f>F33+F44+F50</f>
        <v>57742.530000000006</v>
      </c>
      <c r="G32" s="281"/>
      <c r="H32" s="133">
        <v>28088.35</v>
      </c>
    </row>
    <row r="33" spans="1:8" ht="18.75" customHeight="1" thickBot="1">
      <c r="A33" s="58"/>
      <c r="B33" s="152" t="s">
        <v>156</v>
      </c>
      <c r="C33" s="154"/>
      <c r="D33" s="278"/>
      <c r="E33" s="279"/>
      <c r="F33" s="286">
        <f>SUM(F34:G43)</f>
        <v>8811.470000000001</v>
      </c>
      <c r="G33" s="287"/>
      <c r="H33" s="136">
        <v>0</v>
      </c>
    </row>
    <row r="34" spans="1:8" ht="23.25" customHeight="1" thickBot="1">
      <c r="A34" s="59">
        <v>400</v>
      </c>
      <c r="B34" s="158" t="s">
        <v>157</v>
      </c>
      <c r="C34" s="160"/>
      <c r="D34" s="278"/>
      <c r="E34" s="279"/>
      <c r="F34" s="284">
        <f>SUM('[1]zakljucni list 30.06.2012'!I77:I78)</f>
        <v>8050.35</v>
      </c>
      <c r="G34" s="285"/>
      <c r="H34" s="135"/>
    </row>
    <row r="35" spans="1:8" ht="18.75" customHeight="1" thickBot="1">
      <c r="A35" s="60"/>
      <c r="B35" s="158" t="s">
        <v>158</v>
      </c>
      <c r="C35" s="160"/>
      <c r="D35" s="278"/>
      <c r="E35" s="279"/>
      <c r="F35" s="284">
        <f>'[1]43-48 stete'!I16</f>
        <v>761.1200000000001</v>
      </c>
      <c r="G35" s="285"/>
      <c r="H35" s="135"/>
    </row>
    <row r="36" spans="1:8" ht="24" customHeight="1" thickBot="1">
      <c r="A36" s="59">
        <v>402</v>
      </c>
      <c r="B36" s="158" t="s">
        <v>159</v>
      </c>
      <c r="C36" s="160"/>
      <c r="D36" s="278"/>
      <c r="E36" s="279"/>
      <c r="F36" s="284"/>
      <c r="G36" s="285"/>
      <c r="H36" s="135"/>
    </row>
    <row r="37" spans="1:8" ht="38.25" customHeight="1" thickBot="1">
      <c r="A37" s="56">
        <v>403</v>
      </c>
      <c r="B37" s="158" t="s">
        <v>160</v>
      </c>
      <c r="C37" s="160"/>
      <c r="D37" s="278"/>
      <c r="E37" s="279"/>
      <c r="F37" s="284"/>
      <c r="G37" s="285"/>
      <c r="H37" s="135"/>
    </row>
    <row r="38" spans="1:8" ht="35.25" customHeight="1" thickBot="1">
      <c r="A38" s="56">
        <v>404</v>
      </c>
      <c r="B38" s="158" t="s">
        <v>161</v>
      </c>
      <c r="C38" s="160"/>
      <c r="D38" s="278"/>
      <c r="E38" s="279"/>
      <c r="F38" s="284"/>
      <c r="G38" s="285"/>
      <c r="H38" s="135"/>
    </row>
    <row r="39" spans="1:8" ht="24.75" customHeight="1" thickBot="1">
      <c r="A39" s="56">
        <v>405</v>
      </c>
      <c r="B39" s="158" t="s">
        <v>162</v>
      </c>
      <c r="C39" s="160"/>
      <c r="D39" s="278"/>
      <c r="E39" s="279"/>
      <c r="F39" s="284"/>
      <c r="G39" s="285"/>
      <c r="H39" s="135"/>
    </row>
    <row r="40" spans="1:8" ht="36.75" customHeight="1" thickBot="1">
      <c r="A40" s="56">
        <v>406</v>
      </c>
      <c r="B40" s="158" t="s">
        <v>163</v>
      </c>
      <c r="C40" s="160"/>
      <c r="D40" s="278"/>
      <c r="E40" s="279"/>
      <c r="F40" s="284"/>
      <c r="G40" s="285"/>
      <c r="H40" s="135"/>
    </row>
    <row r="41" spans="1:8" ht="25.5" customHeight="1" thickBot="1">
      <c r="A41" s="56">
        <v>407</v>
      </c>
      <c r="B41" s="158" t="s">
        <v>164</v>
      </c>
      <c r="C41" s="160"/>
      <c r="D41" s="278"/>
      <c r="E41" s="279"/>
      <c r="F41" s="284"/>
      <c r="G41" s="285"/>
      <c r="H41" s="135"/>
    </row>
    <row r="42" spans="1:8" ht="49.5" customHeight="1" thickBot="1">
      <c r="A42" s="56">
        <v>408</v>
      </c>
      <c r="B42" s="158" t="s">
        <v>165</v>
      </c>
      <c r="C42" s="160"/>
      <c r="D42" s="278"/>
      <c r="E42" s="279"/>
      <c r="F42" s="284"/>
      <c r="G42" s="285"/>
      <c r="H42" s="135"/>
    </row>
    <row r="43" spans="1:8" ht="24.75" customHeight="1" thickBot="1">
      <c r="A43" s="60">
        <v>409</v>
      </c>
      <c r="B43" s="158" t="s">
        <v>166</v>
      </c>
      <c r="C43" s="160"/>
      <c r="D43" s="278"/>
      <c r="E43" s="279"/>
      <c r="F43" s="284"/>
      <c r="G43" s="285"/>
      <c r="H43" s="135"/>
    </row>
    <row r="44" spans="1:8" ht="27" customHeight="1" thickBot="1">
      <c r="A44" s="55"/>
      <c r="B44" s="152" t="s">
        <v>167</v>
      </c>
      <c r="C44" s="154"/>
      <c r="D44" s="278"/>
      <c r="E44" s="279"/>
      <c r="F44" s="286">
        <f>SUM(F45:G49)</f>
        <v>47076.93000000001</v>
      </c>
      <c r="G44" s="287"/>
      <c r="H44" s="137">
        <v>27319.09</v>
      </c>
    </row>
    <row r="45" spans="1:8" ht="25.5" customHeight="1" thickBot="1">
      <c r="A45" s="56" t="s">
        <v>168</v>
      </c>
      <c r="B45" s="158" t="s">
        <v>169</v>
      </c>
      <c r="C45" s="160"/>
      <c r="D45" s="278"/>
      <c r="E45" s="279"/>
      <c r="F45" s="284"/>
      <c r="G45" s="285"/>
      <c r="H45" s="135"/>
    </row>
    <row r="46" spans="1:8" ht="24.75" customHeight="1" thickBot="1">
      <c r="A46" s="61">
        <v>412413414</v>
      </c>
      <c r="B46" s="158" t="s">
        <v>170</v>
      </c>
      <c r="C46" s="160"/>
      <c r="D46" s="278"/>
      <c r="E46" s="279"/>
      <c r="F46" s="284">
        <f>SUM('[1]zakljucni list 30.06.2012'!I79:I83)</f>
        <v>47076.93000000001</v>
      </c>
      <c r="G46" s="285"/>
      <c r="H46" s="135">
        <v>27319.09</v>
      </c>
    </row>
    <row r="47" spans="1:8" ht="25.5" customHeight="1" thickBot="1">
      <c r="A47" s="59">
        <v>415</v>
      </c>
      <c r="B47" s="158" t="s">
        <v>171</v>
      </c>
      <c r="C47" s="160"/>
      <c r="D47" s="278"/>
      <c r="E47" s="279"/>
      <c r="F47" s="284"/>
      <c r="G47" s="285"/>
      <c r="H47" s="135"/>
    </row>
    <row r="48" spans="1:8" ht="26.25" customHeight="1" thickBot="1">
      <c r="A48" s="62">
        <v>416417</v>
      </c>
      <c r="B48" s="158" t="s">
        <v>172</v>
      </c>
      <c r="C48" s="160"/>
      <c r="D48" s="278"/>
      <c r="E48" s="279"/>
      <c r="F48" s="284"/>
      <c r="G48" s="285"/>
      <c r="H48" s="135">
        <v>0</v>
      </c>
    </row>
    <row r="49" spans="1:8" ht="24" customHeight="1" thickBot="1">
      <c r="A49" s="61">
        <v>418419</v>
      </c>
      <c r="B49" s="158" t="s">
        <v>173</v>
      </c>
      <c r="C49" s="160"/>
      <c r="D49" s="278"/>
      <c r="E49" s="279"/>
      <c r="F49" s="284"/>
      <c r="G49" s="285"/>
      <c r="H49" s="135"/>
    </row>
    <row r="50" spans="1:8" ht="24.75" customHeight="1" thickBot="1">
      <c r="A50" s="59"/>
      <c r="B50" s="152" t="s">
        <v>174</v>
      </c>
      <c r="C50" s="154"/>
      <c r="D50" s="278"/>
      <c r="E50" s="279"/>
      <c r="F50" s="282">
        <f>SUM(F51:G59)</f>
        <v>1854.13</v>
      </c>
      <c r="G50" s="283"/>
      <c r="H50" s="134">
        <v>769.26</v>
      </c>
    </row>
    <row r="51" spans="1:8" ht="12.75" customHeight="1" thickBot="1">
      <c r="A51" s="60">
        <v>420</v>
      </c>
      <c r="B51" s="158" t="s">
        <v>175</v>
      </c>
      <c r="C51" s="160"/>
      <c r="D51" s="278"/>
      <c r="E51" s="279"/>
      <c r="F51" s="284"/>
      <c r="G51" s="285"/>
      <c r="H51" s="135"/>
    </row>
    <row r="52" spans="1:8" ht="13.5" customHeight="1" thickBot="1">
      <c r="A52" s="59">
        <v>421</v>
      </c>
      <c r="B52" s="158" t="s">
        <v>176</v>
      </c>
      <c r="C52" s="160"/>
      <c r="D52" s="278"/>
      <c r="E52" s="279"/>
      <c r="F52" s="284"/>
      <c r="G52" s="285"/>
      <c r="H52" s="135"/>
    </row>
    <row r="53" spans="1:8" ht="13.5" customHeight="1" thickBot="1">
      <c r="A53" s="60">
        <v>422</v>
      </c>
      <c r="B53" s="158" t="s">
        <v>177</v>
      </c>
      <c r="C53" s="160"/>
      <c r="D53" s="278"/>
      <c r="E53" s="279"/>
      <c r="F53" s="284"/>
      <c r="G53" s="285"/>
      <c r="H53" s="135"/>
    </row>
    <row r="54" spans="1:8" ht="14.25" customHeight="1" thickBot="1">
      <c r="A54" s="59">
        <v>423</v>
      </c>
      <c r="B54" s="158" t="s">
        <v>178</v>
      </c>
      <c r="C54" s="160"/>
      <c r="D54" s="278"/>
      <c r="E54" s="279"/>
      <c r="F54" s="284">
        <f>'[1]zakljucni list 30.06.2012'!I84</f>
        <v>954.13</v>
      </c>
      <c r="G54" s="285"/>
      <c r="H54" s="135">
        <v>769.26</v>
      </c>
    </row>
    <row r="55" spans="1:8" ht="24" customHeight="1" thickBot="1">
      <c r="A55" s="60">
        <v>424</v>
      </c>
      <c r="B55" s="158" t="s">
        <v>179</v>
      </c>
      <c r="C55" s="160"/>
      <c r="D55" s="278"/>
      <c r="E55" s="279"/>
      <c r="F55" s="284">
        <f>'[1]zakljucni list 30.06.2012'!I85</f>
        <v>900</v>
      </c>
      <c r="G55" s="285"/>
      <c r="H55" s="135"/>
    </row>
    <row r="56" spans="1:8" ht="25.5" customHeight="1" thickBot="1">
      <c r="A56" s="59">
        <v>429</v>
      </c>
      <c r="B56" s="158" t="s">
        <v>180</v>
      </c>
      <c r="C56" s="160"/>
      <c r="D56" s="278"/>
      <c r="E56" s="279"/>
      <c r="F56" s="284"/>
      <c r="G56" s="285"/>
      <c r="H56" s="135"/>
    </row>
    <row r="57" spans="1:8" ht="39.75" customHeight="1" thickBot="1">
      <c r="A57" s="60">
        <v>460</v>
      </c>
      <c r="B57" s="158" t="s">
        <v>181</v>
      </c>
      <c r="C57" s="160"/>
      <c r="D57" s="278"/>
      <c r="E57" s="279"/>
      <c r="F57" s="284"/>
      <c r="G57" s="285"/>
      <c r="H57" s="135"/>
    </row>
    <row r="58" spans="1:8" ht="22.5" customHeight="1" thickBot="1">
      <c r="A58" s="59">
        <v>463</v>
      </c>
      <c r="B58" s="158" t="s">
        <v>182</v>
      </c>
      <c r="C58" s="160"/>
      <c r="D58" s="278"/>
      <c r="E58" s="279"/>
      <c r="F58" s="284"/>
      <c r="G58" s="285"/>
      <c r="H58" s="135"/>
    </row>
    <row r="59" spans="1:8" ht="12.75" customHeight="1" thickBot="1">
      <c r="A59" s="62">
        <v>462469</v>
      </c>
      <c r="B59" s="158" t="s">
        <v>183</v>
      </c>
      <c r="C59" s="160"/>
      <c r="D59" s="278"/>
      <c r="E59" s="279"/>
      <c r="F59" s="284"/>
      <c r="G59" s="285"/>
      <c r="H59" s="135"/>
    </row>
    <row r="60" spans="1:8" ht="27" customHeight="1" thickBot="1">
      <c r="A60" s="56"/>
      <c r="B60" s="152" t="s">
        <v>184</v>
      </c>
      <c r="C60" s="154"/>
      <c r="D60" s="278"/>
      <c r="E60" s="279"/>
      <c r="F60" s="288">
        <f>SUM(F17-F32)</f>
        <v>37675.71</v>
      </c>
      <c r="G60" s="289"/>
      <c r="H60" s="138">
        <v>67623.42</v>
      </c>
    </row>
    <row r="61" spans="1:10" ht="36.75" customHeight="1" thickBot="1">
      <c r="A61" s="58"/>
      <c r="B61" s="152" t="s">
        <v>185</v>
      </c>
      <c r="C61" s="154"/>
      <c r="D61" s="278"/>
      <c r="E61" s="279"/>
      <c r="F61" s="288">
        <f>F62-F63+F64+F65+F69+F74+F81</f>
        <v>33798.42</v>
      </c>
      <c r="G61" s="289"/>
      <c r="H61" s="138">
        <v>160701.62</v>
      </c>
      <c r="J61" s="27"/>
    </row>
    <row r="62" spans="1:8" ht="14.25" customHeight="1" thickBot="1">
      <c r="A62" s="63"/>
      <c r="B62" s="152" t="s">
        <v>186</v>
      </c>
      <c r="C62" s="154"/>
      <c r="D62" s="278"/>
      <c r="E62" s="279"/>
      <c r="F62" s="282">
        <f>'[1]43-48 produkcija'!I19</f>
        <v>12965.7</v>
      </c>
      <c r="G62" s="283"/>
      <c r="H62" s="135"/>
    </row>
    <row r="63" spans="1:8" ht="27" customHeight="1" thickBot="1">
      <c r="A63" s="64"/>
      <c r="B63" s="152" t="s">
        <v>187</v>
      </c>
      <c r="C63" s="154"/>
      <c r="D63" s="278"/>
      <c r="E63" s="279"/>
      <c r="F63" s="286"/>
      <c r="G63" s="287"/>
      <c r="H63" s="135"/>
    </row>
    <row r="64" spans="1:8" ht="13.5" customHeight="1" thickBot="1">
      <c r="A64" s="63"/>
      <c r="B64" s="152" t="s">
        <v>188</v>
      </c>
      <c r="C64" s="154"/>
      <c r="D64" s="278"/>
      <c r="E64" s="279"/>
      <c r="F64" s="282">
        <f>SUM('[1]43-48 uprava'!I13:I17)</f>
        <v>1940.26</v>
      </c>
      <c r="G64" s="283"/>
      <c r="H64" s="134">
        <v>4643.24</v>
      </c>
    </row>
    <row r="65" spans="1:8" ht="13.5" customHeight="1" thickBot="1">
      <c r="A65" s="58"/>
      <c r="B65" s="152" t="s">
        <v>189</v>
      </c>
      <c r="C65" s="154"/>
      <c r="D65" s="278"/>
      <c r="E65" s="279"/>
      <c r="F65" s="282">
        <f>SUM(F66:G68)</f>
        <v>7595.139999999999</v>
      </c>
      <c r="G65" s="283"/>
      <c r="H65" s="134">
        <v>107449.12</v>
      </c>
    </row>
    <row r="66" spans="1:10" ht="25.5" customHeight="1" thickBot="1">
      <c r="A66" s="63"/>
      <c r="B66" s="158" t="s">
        <v>190</v>
      </c>
      <c r="C66" s="160"/>
      <c r="D66" s="278"/>
      <c r="E66" s="279"/>
      <c r="F66" s="284">
        <f>SUM('[1]43-48 uprava'!I18:I20)</f>
        <v>4393.91</v>
      </c>
      <c r="G66" s="285"/>
      <c r="H66" s="135">
        <v>61916.18</v>
      </c>
      <c r="J66" s="65"/>
    </row>
    <row r="67" spans="1:8" ht="24.75" customHeight="1" thickBot="1">
      <c r="A67" s="66"/>
      <c r="B67" s="158" t="s">
        <v>191</v>
      </c>
      <c r="C67" s="160"/>
      <c r="D67" s="278"/>
      <c r="E67" s="279"/>
      <c r="F67" s="284">
        <f>SUM('[1]43-48 uprava'!I21:I25)</f>
        <v>3025.22</v>
      </c>
      <c r="G67" s="285"/>
      <c r="H67" s="135">
        <v>42228.22</v>
      </c>
    </row>
    <row r="68" spans="1:8" ht="15" customHeight="1" thickBot="1">
      <c r="A68" s="63"/>
      <c r="B68" s="158" t="s">
        <v>192</v>
      </c>
      <c r="C68" s="160"/>
      <c r="D68" s="278"/>
      <c r="E68" s="279"/>
      <c r="F68" s="284">
        <f>SUM('[1]43-48 uprava'!I26:I27)</f>
        <v>176.01</v>
      </c>
      <c r="G68" s="285"/>
      <c r="H68" s="135">
        <v>3304.72</v>
      </c>
    </row>
    <row r="69" spans="1:8" ht="16.5" customHeight="1" thickBot="1">
      <c r="A69" s="58"/>
      <c r="B69" s="152" t="s">
        <v>193</v>
      </c>
      <c r="C69" s="154"/>
      <c r="D69" s="278"/>
      <c r="E69" s="279"/>
      <c r="F69" s="282">
        <f>F70+F71+F72+F73</f>
        <v>244.11</v>
      </c>
      <c r="G69" s="283"/>
      <c r="H69" s="134">
        <v>1862.85</v>
      </c>
    </row>
    <row r="70" spans="1:8" ht="38.25" customHeight="1" thickBot="1">
      <c r="A70" s="63"/>
      <c r="B70" s="158" t="s">
        <v>194</v>
      </c>
      <c r="C70" s="160"/>
      <c r="D70" s="278"/>
      <c r="E70" s="279"/>
      <c r="F70" s="290">
        <v>0</v>
      </c>
      <c r="G70" s="291"/>
      <c r="H70" s="135">
        <v>66.18</v>
      </c>
    </row>
    <row r="71" spans="1:8" ht="23.25" customHeight="1" thickBot="1">
      <c r="A71" s="64"/>
      <c r="B71" s="158" t="s">
        <v>195</v>
      </c>
      <c r="C71" s="160"/>
      <c r="D71" s="278"/>
      <c r="E71" s="279"/>
      <c r="F71" s="290">
        <f>SUM('[1]43-48 uprava'!I2:I3)</f>
        <v>244.11</v>
      </c>
      <c r="G71" s="291"/>
      <c r="H71" s="135">
        <v>744.59</v>
      </c>
    </row>
    <row r="72" spans="1:8" ht="15.75" thickBot="1">
      <c r="A72" s="63"/>
      <c r="B72" s="158" t="s">
        <v>196</v>
      </c>
      <c r="C72" s="160"/>
      <c r="D72" s="278"/>
      <c r="E72" s="279"/>
      <c r="F72" s="290">
        <v>0</v>
      </c>
      <c r="G72" s="291"/>
      <c r="H72" s="135">
        <v>1015.58</v>
      </c>
    </row>
    <row r="73" spans="1:8" ht="16.5" customHeight="1" thickBot="1">
      <c r="A73" s="64"/>
      <c r="B73" s="158" t="s">
        <v>197</v>
      </c>
      <c r="C73" s="160"/>
      <c r="D73" s="278"/>
      <c r="E73" s="279"/>
      <c r="F73" s="290">
        <v>0</v>
      </c>
      <c r="G73" s="291"/>
      <c r="H73" s="135">
        <v>36.5</v>
      </c>
    </row>
    <row r="74" spans="1:8" ht="16.5" customHeight="1" thickBot="1">
      <c r="A74" s="55"/>
      <c r="B74" s="152" t="s">
        <v>198</v>
      </c>
      <c r="C74" s="154"/>
      <c r="D74" s="278"/>
      <c r="E74" s="279"/>
      <c r="F74" s="292">
        <f>F75+F76+F77+F78+F79+F80</f>
        <v>10143.779999999999</v>
      </c>
      <c r="G74" s="293"/>
      <c r="H74" s="134">
        <v>43777.26</v>
      </c>
    </row>
    <row r="75" spans="1:8" ht="75.75" customHeight="1" thickBot="1">
      <c r="A75" s="64"/>
      <c r="B75" s="158" t="s">
        <v>199</v>
      </c>
      <c r="C75" s="160"/>
      <c r="D75" s="278"/>
      <c r="E75" s="279"/>
      <c r="F75" s="284">
        <f>'[1]43-48 uprava'!K4</f>
        <v>2246.8</v>
      </c>
      <c r="G75" s="285"/>
      <c r="H75" s="135">
        <v>6192.63</v>
      </c>
    </row>
    <row r="76" spans="1:10" ht="15.75" thickBot="1">
      <c r="A76" s="63"/>
      <c r="B76" s="158" t="s">
        <v>200</v>
      </c>
      <c r="C76" s="160"/>
      <c r="D76" s="278"/>
      <c r="E76" s="279"/>
      <c r="F76" s="284">
        <f>'[1]43-48 uprava'!I4</f>
        <v>4004.68</v>
      </c>
      <c r="G76" s="285"/>
      <c r="H76" s="135">
        <v>26068.5</v>
      </c>
      <c r="J76" s="65"/>
    </row>
    <row r="77" spans="1:8" ht="24.75" customHeight="1" thickBot="1">
      <c r="A77" s="64"/>
      <c r="B77" s="158" t="s">
        <v>201</v>
      </c>
      <c r="C77" s="160"/>
      <c r="D77" s="278"/>
      <c r="E77" s="279"/>
      <c r="F77" s="284">
        <f>'[1]43-48 uprava'!I6</f>
        <v>337.91</v>
      </c>
      <c r="G77" s="285"/>
      <c r="H77" s="135">
        <v>1029.42</v>
      </c>
    </row>
    <row r="78" spans="1:8" ht="13.5" customHeight="1" thickBot="1">
      <c r="A78" s="63"/>
      <c r="B78" s="158" t="s">
        <v>202</v>
      </c>
      <c r="C78" s="160"/>
      <c r="D78" s="278"/>
      <c r="E78" s="279"/>
      <c r="F78" s="284">
        <f>'[1]43-48 uprava'!I8</f>
        <v>30</v>
      </c>
      <c r="G78" s="285"/>
      <c r="H78" s="135">
        <v>752.16</v>
      </c>
    </row>
    <row r="79" spans="1:8" ht="24" customHeight="1" thickBot="1">
      <c r="A79" s="64"/>
      <c r="B79" s="158" t="s">
        <v>203</v>
      </c>
      <c r="C79" s="160"/>
      <c r="D79" s="278"/>
      <c r="E79" s="279"/>
      <c r="F79" s="284">
        <f>'[1]43-48 uprava'!I9</f>
        <v>112.66</v>
      </c>
      <c r="G79" s="285"/>
      <c r="H79" s="135">
        <v>2313.96</v>
      </c>
    </row>
    <row r="80" spans="1:10" ht="16.5" customHeight="1" thickBot="1">
      <c r="A80" s="63"/>
      <c r="B80" s="158" t="s">
        <v>204</v>
      </c>
      <c r="C80" s="160"/>
      <c r="D80" s="278"/>
      <c r="E80" s="279"/>
      <c r="F80" s="284">
        <f>SUM('[1]43-48 uprava'!I10:I12)</f>
        <v>3411.73</v>
      </c>
      <c r="G80" s="285"/>
      <c r="H80" s="135">
        <v>7420.59</v>
      </c>
      <c r="J80" s="65"/>
    </row>
    <row r="81" spans="1:8" ht="15.75" thickBot="1">
      <c r="A81" s="67"/>
      <c r="B81" s="152" t="s">
        <v>205</v>
      </c>
      <c r="C81" s="154"/>
      <c r="D81" s="278"/>
      <c r="E81" s="279"/>
      <c r="F81" s="282">
        <f>SUM('[1]43-48 uprava'!I28:I36)</f>
        <v>909.4300000000001</v>
      </c>
      <c r="G81" s="283"/>
      <c r="H81" s="134">
        <v>2969.15</v>
      </c>
    </row>
    <row r="82" spans="1:10" ht="24.75" customHeight="1" thickBot="1">
      <c r="A82" s="56">
        <v>706</v>
      </c>
      <c r="B82" s="152" t="s">
        <v>206</v>
      </c>
      <c r="C82" s="154"/>
      <c r="D82" s="278"/>
      <c r="E82" s="279"/>
      <c r="F82" s="282"/>
      <c r="G82" s="283"/>
      <c r="H82" s="134"/>
      <c r="J82" s="65"/>
    </row>
    <row r="83" spans="1:8" ht="24.75" customHeight="1" thickBot="1">
      <c r="A83" s="60"/>
      <c r="B83" s="152" t="s">
        <v>207</v>
      </c>
      <c r="C83" s="154"/>
      <c r="D83" s="278"/>
      <c r="E83" s="279"/>
      <c r="F83" s="280">
        <f>F60-F61</f>
        <v>3877.290000000001</v>
      </c>
      <c r="G83" s="281"/>
      <c r="H83" s="133">
        <v>-93078.2</v>
      </c>
    </row>
    <row r="84" spans="1:8" ht="27.75" customHeight="1" thickBot="1">
      <c r="A84" s="59"/>
      <c r="B84" s="152" t="s">
        <v>208</v>
      </c>
      <c r="C84" s="154"/>
      <c r="D84" s="278"/>
      <c r="E84" s="279"/>
      <c r="F84" s="280">
        <f>F99+F116</f>
        <v>28234.620000000003</v>
      </c>
      <c r="G84" s="281"/>
      <c r="H84" s="133">
        <v>21397.45</v>
      </c>
    </row>
    <row r="85" spans="1:8" ht="36.75" customHeight="1" thickBot="1">
      <c r="A85" s="58"/>
      <c r="B85" s="152" t="s">
        <v>209</v>
      </c>
      <c r="C85" s="154"/>
      <c r="D85" s="278"/>
      <c r="E85" s="279"/>
      <c r="F85" s="282">
        <f>SUM(F86:G91)</f>
        <v>23599.350000000002</v>
      </c>
      <c r="G85" s="283"/>
      <c r="H85" s="134">
        <v>0</v>
      </c>
    </row>
    <row r="86" spans="1:8" ht="15.75" thickBot="1">
      <c r="A86" s="59">
        <v>770</v>
      </c>
      <c r="B86" s="158" t="s">
        <v>210</v>
      </c>
      <c r="C86" s="160"/>
      <c r="D86" s="53"/>
      <c r="E86" s="54"/>
      <c r="F86" s="284">
        <f>-SUM('[1]zakljucni list 30.06.2012'!I162:I164)</f>
        <v>23599.350000000002</v>
      </c>
      <c r="G86" s="285"/>
      <c r="H86" s="135"/>
    </row>
    <row r="87" spans="1:8" ht="36" customHeight="1" thickBot="1">
      <c r="A87" s="60">
        <v>771</v>
      </c>
      <c r="B87" s="158" t="s">
        <v>211</v>
      </c>
      <c r="C87" s="160"/>
      <c r="D87" s="278"/>
      <c r="E87" s="279"/>
      <c r="F87" s="284"/>
      <c r="G87" s="285"/>
      <c r="H87" s="135"/>
    </row>
    <row r="88" spans="1:8" ht="24" customHeight="1" thickBot="1">
      <c r="A88" s="59">
        <v>772</v>
      </c>
      <c r="B88" s="158" t="s">
        <v>212</v>
      </c>
      <c r="C88" s="160"/>
      <c r="D88" s="278"/>
      <c r="E88" s="279"/>
      <c r="F88" s="284"/>
      <c r="G88" s="285"/>
      <c r="H88" s="135"/>
    </row>
    <row r="89" spans="1:8" ht="25.5" customHeight="1" thickBot="1">
      <c r="A89" s="60">
        <v>774</v>
      </c>
      <c r="B89" s="158" t="s">
        <v>213</v>
      </c>
      <c r="C89" s="160"/>
      <c r="D89" s="278"/>
      <c r="E89" s="279"/>
      <c r="F89" s="284"/>
      <c r="G89" s="285"/>
      <c r="H89" s="135"/>
    </row>
    <row r="90" spans="1:8" ht="16.5" customHeight="1" thickBot="1">
      <c r="A90" s="68">
        <v>775</v>
      </c>
      <c r="B90" s="294" t="s">
        <v>214</v>
      </c>
      <c r="C90" s="295"/>
      <c r="D90" s="296"/>
      <c r="E90" s="297"/>
      <c r="F90" s="298"/>
      <c r="G90" s="299"/>
      <c r="H90" s="139"/>
    </row>
    <row r="91" spans="1:8" ht="27" customHeight="1" thickBot="1">
      <c r="A91" s="69" t="s">
        <v>215</v>
      </c>
      <c r="B91" s="300" t="s">
        <v>216</v>
      </c>
      <c r="C91" s="301"/>
      <c r="D91" s="302"/>
      <c r="E91" s="303"/>
      <c r="F91" s="304"/>
      <c r="G91" s="305"/>
      <c r="H91" s="140"/>
    </row>
    <row r="92" spans="1:8" ht="37.5" customHeight="1" thickBot="1">
      <c r="A92" s="57"/>
      <c r="B92" s="306" t="s">
        <v>217</v>
      </c>
      <c r="C92" s="307"/>
      <c r="D92" s="308"/>
      <c r="E92" s="309"/>
      <c r="F92" s="310"/>
      <c r="G92" s="311"/>
      <c r="H92" s="141">
        <v>0</v>
      </c>
    </row>
    <row r="93" spans="1:8" ht="16.5" customHeight="1" thickBot="1">
      <c r="A93" s="60">
        <v>730</v>
      </c>
      <c r="B93" s="158" t="s">
        <v>218</v>
      </c>
      <c r="C93" s="160"/>
      <c r="D93" s="278"/>
      <c r="E93" s="279"/>
      <c r="F93" s="284"/>
      <c r="G93" s="285"/>
      <c r="H93" s="135"/>
    </row>
    <row r="94" spans="1:8" ht="27.75" customHeight="1" thickBot="1">
      <c r="A94" s="59">
        <v>732</v>
      </c>
      <c r="B94" s="158" t="s">
        <v>219</v>
      </c>
      <c r="C94" s="160"/>
      <c r="D94" s="278"/>
      <c r="E94" s="279"/>
      <c r="F94" s="284"/>
      <c r="G94" s="285"/>
      <c r="H94" s="135"/>
    </row>
    <row r="95" spans="1:8" ht="18.75" customHeight="1" thickBot="1">
      <c r="A95" s="56">
        <v>734</v>
      </c>
      <c r="B95" s="158" t="s">
        <v>220</v>
      </c>
      <c r="C95" s="160"/>
      <c r="D95" s="278"/>
      <c r="E95" s="279"/>
      <c r="F95" s="284"/>
      <c r="G95" s="285"/>
      <c r="H95" s="135"/>
    </row>
    <row r="96" spans="1:8" ht="15.75" customHeight="1" thickBot="1">
      <c r="A96" s="56">
        <v>735</v>
      </c>
      <c r="B96" s="158" t="s">
        <v>221</v>
      </c>
      <c r="C96" s="160"/>
      <c r="D96" s="278"/>
      <c r="E96" s="279"/>
      <c r="F96" s="284"/>
      <c r="G96" s="285"/>
      <c r="H96" s="135"/>
    </row>
    <row r="97" spans="1:8" ht="19.5" customHeight="1" thickBot="1">
      <c r="A97" s="70">
        <v>731736737738739</v>
      </c>
      <c r="B97" s="158" t="s">
        <v>222</v>
      </c>
      <c r="C97" s="160"/>
      <c r="D97" s="278"/>
      <c r="E97" s="279"/>
      <c r="F97" s="284"/>
      <c r="G97" s="285"/>
      <c r="H97" s="135"/>
    </row>
    <row r="98" spans="1:8" ht="36.75" customHeight="1" thickBot="1">
      <c r="A98" s="71" t="s">
        <v>223</v>
      </c>
      <c r="B98" s="158" t="s">
        <v>224</v>
      </c>
      <c r="C98" s="160"/>
      <c r="D98" s="278"/>
      <c r="E98" s="279"/>
      <c r="F98" s="284"/>
      <c r="G98" s="285"/>
      <c r="H98" s="135"/>
    </row>
    <row r="99" spans="1:8" ht="50.25" customHeight="1" thickBot="1">
      <c r="A99" s="60"/>
      <c r="B99" s="152" t="s">
        <v>225</v>
      </c>
      <c r="C99" s="154"/>
      <c r="D99" s="278"/>
      <c r="E99" s="279"/>
      <c r="F99" s="282">
        <f>F85-F92</f>
        <v>23599.350000000002</v>
      </c>
      <c r="G99" s="283"/>
      <c r="H99" s="134">
        <v>0</v>
      </c>
    </row>
    <row r="100" spans="1:8" ht="36.75" customHeight="1" thickBot="1">
      <c r="A100" s="55"/>
      <c r="B100" s="152" t="s">
        <v>226</v>
      </c>
      <c r="C100" s="154"/>
      <c r="D100" s="278"/>
      <c r="E100" s="279"/>
      <c r="F100" s="280">
        <f>F101+F102+F103+F104+F105+F106+F107</f>
        <v>4662.4800000000005</v>
      </c>
      <c r="G100" s="281"/>
      <c r="H100" s="133">
        <v>21800.79</v>
      </c>
    </row>
    <row r="101" spans="1:8" ht="15.75" thickBot="1">
      <c r="A101" s="60">
        <v>770</v>
      </c>
      <c r="B101" s="158" t="s">
        <v>227</v>
      </c>
      <c r="C101" s="160"/>
      <c r="D101" s="278"/>
      <c r="E101" s="279"/>
      <c r="F101" s="284">
        <v>0</v>
      </c>
      <c r="G101" s="285"/>
      <c r="H101" s="135">
        <v>21800.77</v>
      </c>
    </row>
    <row r="102" spans="1:8" ht="24" customHeight="1" thickBot="1">
      <c r="A102" s="59">
        <v>772</v>
      </c>
      <c r="B102" s="158" t="s">
        <v>228</v>
      </c>
      <c r="C102" s="160"/>
      <c r="D102" s="278"/>
      <c r="E102" s="279"/>
      <c r="F102" s="284"/>
      <c r="G102" s="285"/>
      <c r="H102" s="135"/>
    </row>
    <row r="103" spans="1:8" ht="18" customHeight="1" thickBot="1">
      <c r="A103" s="56">
        <v>771.774</v>
      </c>
      <c r="B103" s="158" t="s">
        <v>229</v>
      </c>
      <c r="C103" s="160"/>
      <c r="D103" s="278"/>
      <c r="E103" s="279"/>
      <c r="F103" s="284"/>
      <c r="G103" s="285"/>
      <c r="H103" s="135"/>
    </row>
    <row r="104" spans="1:8" ht="25.5" customHeight="1" thickBot="1">
      <c r="A104" s="60">
        <v>773</v>
      </c>
      <c r="B104" s="158" t="s">
        <v>230</v>
      </c>
      <c r="C104" s="160"/>
      <c r="D104" s="278"/>
      <c r="E104" s="279"/>
      <c r="F104" s="284"/>
      <c r="G104" s="285"/>
      <c r="H104" s="135"/>
    </row>
    <row r="105" spans="1:8" ht="15.75" thickBot="1">
      <c r="A105" s="72" t="s">
        <v>231</v>
      </c>
      <c r="B105" s="158" t="s">
        <v>232</v>
      </c>
      <c r="C105" s="160"/>
      <c r="D105" s="278"/>
      <c r="E105" s="279"/>
      <c r="F105" s="284"/>
      <c r="G105" s="285"/>
      <c r="H105" s="135"/>
    </row>
    <row r="106" spans="1:8" ht="24.75" customHeight="1" thickBot="1">
      <c r="A106" s="61">
        <v>780781782</v>
      </c>
      <c r="B106" s="158" t="s">
        <v>233</v>
      </c>
      <c r="C106" s="160"/>
      <c r="D106" s="278"/>
      <c r="E106" s="279"/>
      <c r="F106" s="284"/>
      <c r="G106" s="285"/>
      <c r="H106" s="135"/>
    </row>
    <row r="107" spans="1:8" ht="23.25" thickBot="1">
      <c r="A107" s="72" t="s">
        <v>257</v>
      </c>
      <c r="B107" s="158" t="s">
        <v>234</v>
      </c>
      <c r="C107" s="160"/>
      <c r="D107" s="278"/>
      <c r="E107" s="279"/>
      <c r="F107" s="284">
        <f>-SUM('[1]zakljucni list 30.06.2012'!I165:I167)</f>
        <v>4662.4800000000005</v>
      </c>
      <c r="G107" s="285"/>
      <c r="H107" s="135">
        <v>0.02</v>
      </c>
    </row>
    <row r="108" spans="1:8" ht="39.75" customHeight="1" thickBot="1">
      <c r="A108" s="60"/>
      <c r="B108" s="152" t="s">
        <v>235</v>
      </c>
      <c r="C108" s="154"/>
      <c r="D108" s="278"/>
      <c r="E108" s="279"/>
      <c r="F108" s="286">
        <f>F109+F110+F111+F112+F113+F114+F115</f>
        <v>27.21</v>
      </c>
      <c r="G108" s="287"/>
      <c r="H108" s="133">
        <v>403.34</v>
      </c>
    </row>
    <row r="109" spans="1:8" ht="15" customHeight="1" thickBot="1">
      <c r="A109" s="59">
        <v>730</v>
      </c>
      <c r="B109" s="158" t="s">
        <v>236</v>
      </c>
      <c r="C109" s="160"/>
      <c r="D109" s="278"/>
      <c r="E109" s="279"/>
      <c r="F109" s="284"/>
      <c r="G109" s="285"/>
      <c r="H109" s="135"/>
    </row>
    <row r="110" spans="1:8" ht="25.5" customHeight="1" thickBot="1">
      <c r="A110" s="60">
        <v>732</v>
      </c>
      <c r="B110" s="158" t="s">
        <v>237</v>
      </c>
      <c r="C110" s="160"/>
      <c r="D110" s="278"/>
      <c r="E110" s="279"/>
      <c r="F110" s="284"/>
      <c r="G110" s="285"/>
      <c r="H110" s="135"/>
    </row>
    <row r="111" spans="1:8" ht="23.25" customHeight="1" thickBot="1">
      <c r="A111" s="59">
        <v>734</v>
      </c>
      <c r="B111" s="158" t="s">
        <v>238</v>
      </c>
      <c r="C111" s="160"/>
      <c r="D111" s="278"/>
      <c r="E111" s="279"/>
      <c r="F111" s="284"/>
      <c r="G111" s="285"/>
      <c r="H111" s="135"/>
    </row>
    <row r="112" spans="1:8" ht="23.25" thickBot="1">
      <c r="A112" s="73" t="s">
        <v>239</v>
      </c>
      <c r="B112" s="158" t="s">
        <v>240</v>
      </c>
      <c r="C112" s="160"/>
      <c r="D112" s="278"/>
      <c r="E112" s="279"/>
      <c r="F112" s="284"/>
      <c r="G112" s="285"/>
      <c r="H112" s="135"/>
    </row>
    <row r="113" spans="1:8" ht="38.25" customHeight="1" thickBot="1">
      <c r="A113" s="74">
        <v>740741742743744</v>
      </c>
      <c r="B113" s="158" t="s">
        <v>241</v>
      </c>
      <c r="C113" s="160"/>
      <c r="D113" s="278"/>
      <c r="E113" s="279"/>
      <c r="F113" s="284"/>
      <c r="G113" s="285"/>
      <c r="H113" s="135"/>
    </row>
    <row r="114" spans="1:8" ht="18" customHeight="1" thickBot="1">
      <c r="A114" s="60" t="s">
        <v>242</v>
      </c>
      <c r="B114" s="158" t="s">
        <v>243</v>
      </c>
      <c r="C114" s="160"/>
      <c r="D114" s="278"/>
      <c r="E114" s="279"/>
      <c r="F114" s="284"/>
      <c r="G114" s="285"/>
      <c r="H114" s="135"/>
    </row>
    <row r="115" spans="1:8" ht="14.25" customHeight="1" thickBot="1">
      <c r="A115" s="59">
        <v>748.749</v>
      </c>
      <c r="B115" s="158" t="s">
        <v>244</v>
      </c>
      <c r="C115" s="160"/>
      <c r="D115" s="278"/>
      <c r="E115" s="279"/>
      <c r="F115" s="284">
        <f>SUM('[1]zakljucni list 30.06.2012'!I124:I125)</f>
        <v>27.21</v>
      </c>
      <c r="G115" s="285"/>
      <c r="H115" s="135">
        <v>403.34</v>
      </c>
    </row>
    <row r="116" spans="1:8" ht="36" customHeight="1" thickBot="1">
      <c r="A116" s="56"/>
      <c r="B116" s="152" t="s">
        <v>245</v>
      </c>
      <c r="C116" s="154"/>
      <c r="D116" s="278"/>
      <c r="E116" s="279"/>
      <c r="F116" s="286">
        <f>F100-F108</f>
        <v>4635.27</v>
      </c>
      <c r="G116" s="287"/>
      <c r="H116" s="135">
        <v>21397.45</v>
      </c>
    </row>
    <row r="117" spans="1:8" ht="39.75" customHeight="1" thickBot="1">
      <c r="A117" s="56"/>
      <c r="B117" s="152" t="s">
        <v>246</v>
      </c>
      <c r="C117" s="154"/>
      <c r="D117" s="278"/>
      <c r="E117" s="279"/>
      <c r="F117" s="288">
        <f>F83+F84</f>
        <v>32111.910000000003</v>
      </c>
      <c r="G117" s="289"/>
      <c r="H117" s="138">
        <v>-71680.75</v>
      </c>
    </row>
    <row r="118" spans="1:8" ht="12.75" customHeight="1" thickBot="1">
      <c r="A118" s="60"/>
      <c r="B118" s="152" t="s">
        <v>247</v>
      </c>
      <c r="C118" s="154"/>
      <c r="D118" s="278"/>
      <c r="E118" s="279"/>
      <c r="F118" s="288"/>
      <c r="G118" s="289"/>
      <c r="H118" s="135">
        <v>0</v>
      </c>
    </row>
    <row r="119" spans="1:8" ht="14.25" customHeight="1" thickBot="1">
      <c r="A119" s="59">
        <v>820</v>
      </c>
      <c r="B119" s="158" t="s">
        <v>248</v>
      </c>
      <c r="C119" s="160"/>
      <c r="D119" s="278"/>
      <c r="E119" s="279"/>
      <c r="F119" s="284"/>
      <c r="G119" s="285"/>
      <c r="H119" s="135">
        <v>0</v>
      </c>
    </row>
    <row r="120" spans="1:8" ht="24.75" customHeight="1" thickBot="1">
      <c r="A120" s="56">
        <v>823</v>
      </c>
      <c r="B120" s="158" t="s">
        <v>249</v>
      </c>
      <c r="C120" s="160"/>
      <c r="D120" s="278"/>
      <c r="E120" s="279"/>
      <c r="F120" s="284"/>
      <c r="G120" s="285"/>
      <c r="H120" s="135">
        <v>0</v>
      </c>
    </row>
    <row r="121" spans="1:10" ht="24.75" customHeight="1" thickBot="1">
      <c r="A121" s="56"/>
      <c r="B121" s="152" t="s">
        <v>250</v>
      </c>
      <c r="C121" s="154"/>
      <c r="D121" s="278"/>
      <c r="E121" s="279"/>
      <c r="F121" s="288">
        <f>F117-F118</f>
        <v>32111.910000000003</v>
      </c>
      <c r="G121" s="289"/>
      <c r="H121" s="138">
        <v>-71680.75</v>
      </c>
      <c r="J121" s="65"/>
    </row>
    <row r="122" spans="1:10" ht="14.25" customHeight="1" thickBot="1">
      <c r="A122" s="60"/>
      <c r="B122" s="152" t="s">
        <v>251</v>
      </c>
      <c r="C122" s="154"/>
      <c r="D122" s="278"/>
      <c r="E122" s="279"/>
      <c r="F122" s="284"/>
      <c r="G122" s="285"/>
      <c r="H122" s="135"/>
      <c r="J122" s="65"/>
    </row>
    <row r="123" spans="1:8" ht="14.25" customHeight="1" thickBot="1">
      <c r="A123" s="74">
        <v>8.30831832833834E+17</v>
      </c>
      <c r="B123" s="158" t="s">
        <v>252</v>
      </c>
      <c r="C123" s="160"/>
      <c r="D123" s="278"/>
      <c r="E123" s="279"/>
      <c r="F123" s="284"/>
      <c r="G123" s="285"/>
      <c r="H123" s="135"/>
    </row>
    <row r="124" spans="1:8" ht="12.75" customHeight="1" thickBot="1">
      <c r="A124" s="56"/>
      <c r="B124" s="152" t="s">
        <v>253</v>
      </c>
      <c r="C124" s="154"/>
      <c r="D124" s="278"/>
      <c r="E124" s="279"/>
      <c r="F124" s="312"/>
      <c r="G124" s="313"/>
      <c r="H124" s="135"/>
    </row>
    <row r="125" spans="1:8" ht="15">
      <c r="A125" s="75"/>
      <c r="B125" s="314"/>
      <c r="C125" s="314"/>
      <c r="D125" s="315"/>
      <c r="E125" s="315"/>
      <c r="F125" s="316"/>
      <c r="G125" s="316"/>
      <c r="H125" s="129"/>
    </row>
    <row r="126" spans="1:8" ht="12.75">
      <c r="A126" s="41"/>
      <c r="B126" s="41"/>
      <c r="C126" s="41"/>
      <c r="D126" s="41"/>
      <c r="E126" s="41"/>
      <c r="F126" s="76"/>
      <c r="G126" s="76"/>
      <c r="H126" s="76"/>
    </row>
    <row r="127" spans="1:2" ht="14.25">
      <c r="A127" s="44" t="s">
        <v>128</v>
      </c>
      <c r="B127" s="44" t="s">
        <v>254</v>
      </c>
    </row>
    <row r="128" spans="1:3" ht="14.25">
      <c r="A128" s="253" t="s">
        <v>255</v>
      </c>
      <c r="B128" s="148"/>
      <c r="C128" s="44" t="s">
        <v>256</v>
      </c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2.75">
      <c r="A145" s="78"/>
    </row>
  </sheetData>
  <sheetProtection/>
  <mergeCells count="356">
    <mergeCell ref="B124:C124"/>
    <mergeCell ref="D124:E124"/>
    <mergeCell ref="F124:G124"/>
    <mergeCell ref="B125:C125"/>
    <mergeCell ref="D125:E125"/>
    <mergeCell ref="F125:G125"/>
    <mergeCell ref="B122:C122"/>
    <mergeCell ref="D122:E122"/>
    <mergeCell ref="F122:G122"/>
    <mergeCell ref="B123:C123"/>
    <mergeCell ref="D123:E123"/>
    <mergeCell ref="F123:G123"/>
    <mergeCell ref="B120:C120"/>
    <mergeCell ref="D120:E120"/>
    <mergeCell ref="F120:G120"/>
    <mergeCell ref="B121:C121"/>
    <mergeCell ref="D121:E121"/>
    <mergeCell ref="F121:G121"/>
    <mergeCell ref="B118:C118"/>
    <mergeCell ref="D118:E118"/>
    <mergeCell ref="F118:G118"/>
    <mergeCell ref="B119:C119"/>
    <mergeCell ref="D119:E119"/>
    <mergeCell ref="F119:G119"/>
    <mergeCell ref="B116:C116"/>
    <mergeCell ref="D116:E116"/>
    <mergeCell ref="F116:G116"/>
    <mergeCell ref="B117:C117"/>
    <mergeCell ref="D117:E117"/>
    <mergeCell ref="F117:G117"/>
    <mergeCell ref="B114:C114"/>
    <mergeCell ref="D114:E114"/>
    <mergeCell ref="F114:G114"/>
    <mergeCell ref="B115:C115"/>
    <mergeCell ref="D115:E115"/>
    <mergeCell ref="F115:G115"/>
    <mergeCell ref="B112:C112"/>
    <mergeCell ref="D112:E112"/>
    <mergeCell ref="F112:G112"/>
    <mergeCell ref="B113:C113"/>
    <mergeCell ref="D113:E113"/>
    <mergeCell ref="F113:G113"/>
    <mergeCell ref="B110:C110"/>
    <mergeCell ref="D110:E110"/>
    <mergeCell ref="F110:G110"/>
    <mergeCell ref="B111:C111"/>
    <mergeCell ref="D111:E111"/>
    <mergeCell ref="F111:G111"/>
    <mergeCell ref="B108:C108"/>
    <mergeCell ref="D108:E108"/>
    <mergeCell ref="F108:G108"/>
    <mergeCell ref="B109:C109"/>
    <mergeCell ref="D109:E109"/>
    <mergeCell ref="F109:G109"/>
    <mergeCell ref="B106:C106"/>
    <mergeCell ref="D106:E106"/>
    <mergeCell ref="F106:G106"/>
    <mergeCell ref="B107:C107"/>
    <mergeCell ref="D107:E107"/>
    <mergeCell ref="F107:G107"/>
    <mergeCell ref="B104:C104"/>
    <mergeCell ref="D104:E104"/>
    <mergeCell ref="F104:G104"/>
    <mergeCell ref="B105:C105"/>
    <mergeCell ref="D105:E105"/>
    <mergeCell ref="F105:G105"/>
    <mergeCell ref="B102:C102"/>
    <mergeCell ref="D102:E102"/>
    <mergeCell ref="F102:G102"/>
    <mergeCell ref="B103:C103"/>
    <mergeCell ref="D103:E103"/>
    <mergeCell ref="F103:G103"/>
    <mergeCell ref="B100:C100"/>
    <mergeCell ref="D100:E100"/>
    <mergeCell ref="F100:G100"/>
    <mergeCell ref="B101:C101"/>
    <mergeCell ref="D101:E101"/>
    <mergeCell ref="F101:G101"/>
    <mergeCell ref="B98:C98"/>
    <mergeCell ref="D98:E98"/>
    <mergeCell ref="F98:G98"/>
    <mergeCell ref="B99:C99"/>
    <mergeCell ref="D99:E99"/>
    <mergeCell ref="F99:G99"/>
    <mergeCell ref="B96:C96"/>
    <mergeCell ref="D96:E96"/>
    <mergeCell ref="F96:G96"/>
    <mergeCell ref="B97:C97"/>
    <mergeCell ref="D97:E97"/>
    <mergeCell ref="F97:G97"/>
    <mergeCell ref="B94:C94"/>
    <mergeCell ref="D94:E94"/>
    <mergeCell ref="F94:G94"/>
    <mergeCell ref="B95:C95"/>
    <mergeCell ref="D95:E95"/>
    <mergeCell ref="F95:G95"/>
    <mergeCell ref="B92:C92"/>
    <mergeCell ref="D92:E92"/>
    <mergeCell ref="F92:G92"/>
    <mergeCell ref="B93:C93"/>
    <mergeCell ref="D93:E93"/>
    <mergeCell ref="F93:G93"/>
    <mergeCell ref="B90:C90"/>
    <mergeCell ref="D90:E90"/>
    <mergeCell ref="F90:G90"/>
    <mergeCell ref="B91:C91"/>
    <mergeCell ref="D91:E91"/>
    <mergeCell ref="F91:G91"/>
    <mergeCell ref="B88:C88"/>
    <mergeCell ref="D88:E88"/>
    <mergeCell ref="F88:G88"/>
    <mergeCell ref="B89:C89"/>
    <mergeCell ref="D89:E89"/>
    <mergeCell ref="F89:G89"/>
    <mergeCell ref="B85:C85"/>
    <mergeCell ref="D85:E85"/>
    <mergeCell ref="F85:G85"/>
    <mergeCell ref="B86:C86"/>
    <mergeCell ref="F86:G86"/>
    <mergeCell ref="B87:C87"/>
    <mergeCell ref="D87:E87"/>
    <mergeCell ref="F87:G87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57:C57"/>
    <mergeCell ref="D57:E57"/>
    <mergeCell ref="F57:G57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D20:E20"/>
    <mergeCell ref="F20:G20"/>
    <mergeCell ref="B21:C21"/>
    <mergeCell ref="D21:E21"/>
    <mergeCell ref="F21:G21"/>
    <mergeCell ref="D22:E22"/>
    <mergeCell ref="F22:G22"/>
    <mergeCell ref="B17:C17"/>
    <mergeCell ref="D17:E17"/>
    <mergeCell ref="F17:G17"/>
    <mergeCell ref="D18:E18"/>
    <mergeCell ref="F18:G18"/>
    <mergeCell ref="B19:C19"/>
    <mergeCell ref="D19:E19"/>
    <mergeCell ref="F19:G19"/>
    <mergeCell ref="A14:A15"/>
    <mergeCell ref="B14:C15"/>
    <mergeCell ref="D14:E15"/>
    <mergeCell ref="F14:H14"/>
    <mergeCell ref="F15:G15"/>
    <mergeCell ref="D16:E16"/>
    <mergeCell ref="F16:G16"/>
    <mergeCell ref="C10:D10"/>
    <mergeCell ref="E10:F10"/>
    <mergeCell ref="A11:H11"/>
    <mergeCell ref="A12:H12"/>
    <mergeCell ref="D13:E13"/>
    <mergeCell ref="F13:H13"/>
    <mergeCell ref="C1:H6"/>
    <mergeCell ref="A5:B5"/>
    <mergeCell ref="A4:B4"/>
    <mergeCell ref="G10:H10"/>
    <mergeCell ref="A7:D7"/>
    <mergeCell ref="E7:F7"/>
    <mergeCell ref="G7:H7"/>
    <mergeCell ref="A8:D8"/>
    <mergeCell ref="E8:H8"/>
    <mergeCell ref="A9:D9"/>
    <mergeCell ref="A128:B128"/>
    <mergeCell ref="A3:B3"/>
    <mergeCell ref="A1:B2"/>
    <mergeCell ref="A6:B6"/>
    <mergeCell ref="A10:B10"/>
    <mergeCell ref="B13:C13"/>
    <mergeCell ref="B16:C16"/>
    <mergeCell ref="B18:C18"/>
    <mergeCell ref="B20:C20"/>
    <mergeCell ref="B22:C22"/>
  </mergeCells>
  <printOptions/>
  <pageMargins left="0.75" right="0.75" top="1" bottom="1" header="0.5" footer="0.5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E66" sqref="E66"/>
    </sheetView>
  </sheetViews>
  <sheetFormatPr defaultColWidth="9.140625" defaultRowHeight="19.5" customHeight="1"/>
  <cols>
    <col min="1" max="1" width="18.421875" style="0" customWidth="1"/>
    <col min="2" max="2" width="64.28125" style="0" bestFit="1" customWidth="1"/>
    <col min="3" max="3" width="9.7109375" style="0" customWidth="1"/>
    <col min="4" max="4" width="20.00390625" style="0" customWidth="1"/>
    <col min="5" max="5" width="20.57421875" style="0" customWidth="1"/>
    <col min="6" max="6" width="10.140625" style="0" bestFit="1" customWidth="1"/>
  </cols>
  <sheetData>
    <row r="1" spans="1:3" ht="12.75">
      <c r="A1" s="8"/>
      <c r="B1" s="8"/>
      <c r="C1" s="8"/>
    </row>
    <row r="2" spans="1:3" ht="12.75">
      <c r="A2" s="8"/>
      <c r="B2" s="8"/>
      <c r="C2" s="8"/>
    </row>
    <row r="3" spans="1:3" ht="14.25">
      <c r="A3" s="318"/>
      <c r="B3" s="318"/>
      <c r="C3" s="44"/>
    </row>
    <row r="4" spans="1:3" ht="14.25">
      <c r="A4" s="318"/>
      <c r="B4" s="318"/>
      <c r="C4" s="44"/>
    </row>
    <row r="5" spans="1:3" ht="14.25">
      <c r="A5" s="318"/>
      <c r="B5" s="318"/>
      <c r="C5" s="44"/>
    </row>
    <row r="6" spans="1:3" ht="14.25">
      <c r="A6" s="318"/>
      <c r="B6" s="318"/>
      <c r="C6" s="44"/>
    </row>
    <row r="7" spans="1:3" ht="19.5" customHeight="1">
      <c r="A7" s="318" t="s">
        <v>258</v>
      </c>
      <c r="B7" s="318"/>
      <c r="C7" s="44" t="s">
        <v>259</v>
      </c>
    </row>
    <row r="8" spans="1:3" ht="19.5" customHeight="1">
      <c r="A8" s="318" t="s">
        <v>135</v>
      </c>
      <c r="B8" s="318"/>
      <c r="C8" s="44" t="s">
        <v>3</v>
      </c>
    </row>
    <row r="9" spans="1:3" ht="19.5" customHeight="1">
      <c r="A9" s="318" t="s">
        <v>260</v>
      </c>
      <c r="B9" s="318"/>
      <c r="C9" s="44" t="s">
        <v>5</v>
      </c>
    </row>
    <row r="10" spans="1:3" ht="19.5" customHeight="1">
      <c r="A10" s="8"/>
      <c r="B10" s="8"/>
      <c r="C10" s="8"/>
    </row>
    <row r="11" spans="1:3" ht="19.5" customHeight="1">
      <c r="A11" s="324" t="s">
        <v>261</v>
      </c>
      <c r="B11" s="324"/>
      <c r="C11" s="324"/>
    </row>
    <row r="12" spans="1:3" ht="19.5" customHeight="1">
      <c r="A12" s="324" t="s">
        <v>262</v>
      </c>
      <c r="B12" s="324"/>
      <c r="C12" s="324"/>
    </row>
    <row r="13" spans="1:5" ht="19.5" customHeight="1" thickBot="1">
      <c r="A13" s="319"/>
      <c r="B13" s="319"/>
      <c r="C13" s="319"/>
      <c r="D13" s="79"/>
      <c r="E13" s="79"/>
    </row>
    <row r="14" spans="1:5" ht="19.5" customHeight="1" thickBot="1">
      <c r="A14" s="320"/>
      <c r="B14" s="322" t="s">
        <v>10</v>
      </c>
      <c r="C14" s="325" t="s">
        <v>263</v>
      </c>
      <c r="D14" s="206" t="s">
        <v>12</v>
      </c>
      <c r="E14" s="317"/>
    </row>
    <row r="15" spans="1:5" ht="19.5" customHeight="1" thickBot="1">
      <c r="A15" s="321"/>
      <c r="B15" s="323"/>
      <c r="C15" s="326"/>
      <c r="D15" s="12" t="s">
        <v>13</v>
      </c>
      <c r="E15" s="12" t="s">
        <v>14</v>
      </c>
    </row>
    <row r="16" spans="1:5" ht="19.5" customHeight="1" thickBot="1">
      <c r="A16" s="51"/>
      <c r="B16" s="80">
        <v>1</v>
      </c>
      <c r="C16" s="14">
        <v>2</v>
      </c>
      <c r="D16" s="14">
        <v>3</v>
      </c>
      <c r="E16" s="14">
        <v>4</v>
      </c>
    </row>
    <row r="17" spans="1:5" ht="19.5" customHeight="1" thickBot="1">
      <c r="A17" s="81" t="s">
        <v>264</v>
      </c>
      <c r="B17" s="23" t="s">
        <v>265</v>
      </c>
      <c r="C17" s="82"/>
      <c r="D17" s="82"/>
      <c r="E17" s="82"/>
    </row>
    <row r="18" spans="1:9" ht="19.5" customHeight="1" thickBot="1">
      <c r="A18" s="83">
        <v>1</v>
      </c>
      <c r="B18" s="84" t="s">
        <v>266</v>
      </c>
      <c r="C18" s="85"/>
      <c r="D18" s="86">
        <f>D19+D20+D21+D22</f>
        <v>86877</v>
      </c>
      <c r="E18" s="86"/>
      <c r="G18" s="32"/>
      <c r="H18" s="32"/>
      <c r="I18" s="32"/>
    </row>
    <row r="19" spans="1:8" ht="19.5" customHeight="1" thickBot="1">
      <c r="A19" s="87"/>
      <c r="B19" s="22" t="s">
        <v>267</v>
      </c>
      <c r="C19" s="88"/>
      <c r="D19" s="35">
        <f>39404.98+13246.28-150-600-600+11850.08+13.1-300+1065+12692.11+144+2812.5</f>
        <v>79578.05</v>
      </c>
      <c r="E19" s="35"/>
      <c r="G19" s="32"/>
      <c r="H19" s="32"/>
    </row>
    <row r="20" spans="1:7" ht="19.5" customHeight="1" thickBot="1">
      <c r="A20" s="89"/>
      <c r="B20" s="90" t="s">
        <v>268</v>
      </c>
      <c r="C20" s="91"/>
      <c r="D20" s="92"/>
      <c r="E20" s="92"/>
      <c r="G20" s="32"/>
    </row>
    <row r="21" spans="1:5" ht="19.5" customHeight="1" thickBot="1">
      <c r="A21" s="87"/>
      <c r="B21" s="18" t="s">
        <v>269</v>
      </c>
      <c r="C21" s="88"/>
      <c r="D21" s="35">
        <f>3076.54+4222.41</f>
        <v>7298.95</v>
      </c>
      <c r="E21" s="35"/>
    </row>
    <row r="22" spans="1:5" ht="19.5" customHeight="1" thickBot="1">
      <c r="A22" s="89"/>
      <c r="B22" s="90" t="s">
        <v>270</v>
      </c>
      <c r="C22" s="91"/>
      <c r="D22" s="92"/>
      <c r="E22" s="92"/>
    </row>
    <row r="23" spans="1:5" ht="19.5" customHeight="1" thickBot="1">
      <c r="A23" s="93">
        <v>2</v>
      </c>
      <c r="B23" s="94" t="s">
        <v>271</v>
      </c>
      <c r="C23" s="95"/>
      <c r="D23" s="96">
        <f>D24+D25+D26+D27+D28+D29+D30+D31</f>
        <v>-232839.56</v>
      </c>
      <c r="E23" s="96"/>
    </row>
    <row r="24" spans="1:7" ht="19.5" customHeight="1" thickBot="1">
      <c r="A24" s="97"/>
      <c r="B24" s="98" t="s">
        <v>272</v>
      </c>
      <c r="C24" s="99"/>
      <c r="D24" s="35">
        <f>-(4181.44+2648.76+1220.15)</f>
        <v>-8050.35</v>
      </c>
      <c r="E24" s="35"/>
      <c r="G24" s="32"/>
    </row>
    <row r="25" spans="1:7" ht="26.25" customHeight="1" thickBot="1">
      <c r="A25" s="100"/>
      <c r="B25" s="22" t="s">
        <v>273</v>
      </c>
      <c r="C25" s="99"/>
      <c r="D25" s="35">
        <f>-1385</f>
        <v>-1385</v>
      </c>
      <c r="E25" s="35"/>
      <c r="G25" s="32"/>
    </row>
    <row r="26" spans="1:5" ht="19.5" customHeight="1" thickBot="1">
      <c r="A26" s="97"/>
      <c r="B26" s="98" t="s">
        <v>274</v>
      </c>
      <c r="C26" s="101"/>
      <c r="D26" s="92">
        <f>-(115.98+1500+9296.12+3414.28+1280.32+235.02+2010.69+1140)</f>
        <v>-18992.41</v>
      </c>
      <c r="E26" s="92"/>
    </row>
    <row r="27" spans="1:7" ht="19.5" customHeight="1" thickBot="1">
      <c r="A27" s="100"/>
      <c r="B27" s="22" t="s">
        <v>275</v>
      </c>
      <c r="C27" s="102"/>
      <c r="D27" s="35"/>
      <c r="E27" s="35"/>
      <c r="G27" s="32"/>
    </row>
    <row r="28" spans="1:7" ht="19.5" customHeight="1" thickBot="1">
      <c r="A28" s="97"/>
      <c r="B28" s="98" t="s">
        <v>276</v>
      </c>
      <c r="C28" s="101"/>
      <c r="D28" s="92"/>
      <c r="E28" s="92"/>
      <c r="G28" s="32"/>
    </row>
    <row r="29" spans="1:5" ht="19.5" customHeight="1" thickBot="1">
      <c r="A29" s="100"/>
      <c r="B29" s="22" t="s">
        <v>277</v>
      </c>
      <c r="C29" s="102"/>
      <c r="D29" s="35"/>
      <c r="E29" s="35"/>
    </row>
    <row r="30" spans="1:5" ht="15" thickBot="1">
      <c r="A30" s="97"/>
      <c r="B30" s="103" t="s">
        <v>278</v>
      </c>
      <c r="C30" s="104"/>
      <c r="D30" s="105">
        <f>-(11592.62+12037.02+512.84+143.08+400+66+75+5700+115+13.1+441.29+68.53+112.66+1200+75.6+158000+137+6.74+600+4990.05+144+40.19+1000+4250+1+1550+761.6+557.5+15+0.28-194.3)</f>
        <v>-204411.8</v>
      </c>
      <c r="E30" s="105"/>
    </row>
    <row r="31" spans="1:5" ht="19.5" customHeight="1" thickBot="1">
      <c r="A31" s="100"/>
      <c r="B31" s="22" t="s">
        <v>279</v>
      </c>
      <c r="C31" s="102"/>
      <c r="D31" s="35"/>
      <c r="E31" s="35"/>
    </row>
    <row r="32" spans="1:7" ht="19.5" customHeight="1" thickBot="1">
      <c r="A32" s="83">
        <v>3</v>
      </c>
      <c r="B32" s="84" t="s">
        <v>280</v>
      </c>
      <c r="C32" s="106"/>
      <c r="D32" s="86">
        <f>D18+D23</f>
        <v>-145962.56</v>
      </c>
      <c r="E32" s="86"/>
      <c r="G32" s="32"/>
    </row>
    <row r="33" spans="1:5" ht="19.5" customHeight="1" thickBot="1">
      <c r="A33" s="81" t="s">
        <v>281</v>
      </c>
      <c r="B33" s="23" t="s">
        <v>282</v>
      </c>
      <c r="C33" s="88"/>
      <c r="D33" s="35"/>
      <c r="E33" s="35"/>
    </row>
    <row r="34" spans="1:7" ht="19.5" customHeight="1" thickBot="1">
      <c r="A34" s="83">
        <v>1</v>
      </c>
      <c r="B34" s="84" t="s">
        <v>283</v>
      </c>
      <c r="C34" s="91"/>
      <c r="D34" s="86">
        <f>D35+D36+D37+D38+D39</f>
        <v>165130.03</v>
      </c>
      <c r="E34" s="86"/>
      <c r="G34" s="32"/>
    </row>
    <row r="35" spans="1:10" ht="19.5" customHeight="1" thickBot="1">
      <c r="A35" s="87"/>
      <c r="B35" s="18" t="s">
        <v>284</v>
      </c>
      <c r="C35" s="88"/>
      <c r="D35" s="35"/>
      <c r="E35" s="35"/>
      <c r="H35" s="32"/>
      <c r="J35" s="32"/>
    </row>
    <row r="36" spans="1:5" ht="19.5" customHeight="1" thickBot="1">
      <c r="A36" s="89"/>
      <c r="B36" s="90" t="s">
        <v>285</v>
      </c>
      <c r="C36" s="91"/>
      <c r="D36" s="92"/>
      <c r="E36" s="92"/>
    </row>
    <row r="37" spans="1:5" ht="19.5" customHeight="1" thickBot="1">
      <c r="A37" s="87"/>
      <c r="B37" s="18" t="s">
        <v>286</v>
      </c>
      <c r="C37" s="88"/>
      <c r="D37" s="35"/>
      <c r="E37" s="35"/>
    </row>
    <row r="38" spans="1:5" ht="19.5" customHeight="1" thickBot="1">
      <c r="A38" s="89"/>
      <c r="B38" s="98" t="s">
        <v>287</v>
      </c>
      <c r="C38" s="91"/>
      <c r="D38" s="20"/>
      <c r="E38" s="20"/>
    </row>
    <row r="39" spans="1:5" ht="19.5" customHeight="1" thickBot="1">
      <c r="A39" s="87"/>
      <c r="B39" s="22" t="s">
        <v>288</v>
      </c>
      <c r="C39" s="88"/>
      <c r="D39" s="21">
        <f>10.76+12000+153117.9+0.72+0.3+0.35</f>
        <v>165130.03</v>
      </c>
      <c r="E39" s="21"/>
    </row>
    <row r="40" spans="1:8" ht="19.5" customHeight="1" thickBot="1">
      <c r="A40" s="83">
        <v>2</v>
      </c>
      <c r="B40" s="84" t="s">
        <v>289</v>
      </c>
      <c r="C40" s="106"/>
      <c r="D40" s="31">
        <f>D41+D42+D43+D44+D45+D46+D47+D48</f>
        <v>-20140</v>
      </c>
      <c r="E40" s="31"/>
      <c r="F40" s="27"/>
      <c r="G40" s="107"/>
      <c r="H40" s="107"/>
    </row>
    <row r="41" spans="1:8" ht="30" customHeight="1" thickBot="1">
      <c r="A41" s="87"/>
      <c r="B41" s="22" t="s">
        <v>290</v>
      </c>
      <c r="C41" s="102"/>
      <c r="D41" s="21"/>
      <c r="E41" s="21"/>
      <c r="G41" s="107"/>
      <c r="H41" s="107"/>
    </row>
    <row r="42" spans="1:8" ht="26.25" thickBot="1">
      <c r="A42" s="108"/>
      <c r="B42" s="109" t="s">
        <v>291</v>
      </c>
      <c r="C42" s="110"/>
      <c r="D42" s="26"/>
      <c r="E42" s="26"/>
      <c r="G42" s="107"/>
      <c r="H42" s="107"/>
    </row>
    <row r="43" spans="1:8" ht="26.25" thickBot="1">
      <c r="A43" s="89"/>
      <c r="B43" s="98" t="s">
        <v>292</v>
      </c>
      <c r="C43" s="101"/>
      <c r="D43" s="20"/>
      <c r="E43" s="20"/>
      <c r="G43" s="107"/>
      <c r="H43" s="107"/>
    </row>
    <row r="44" spans="1:5" ht="26.25" thickBot="1">
      <c r="A44" s="87"/>
      <c r="B44" s="22" t="s">
        <v>293</v>
      </c>
      <c r="C44" s="102"/>
      <c r="D44" s="21"/>
      <c r="E44" s="21"/>
    </row>
    <row r="45" spans="1:5" ht="26.25" thickBot="1">
      <c r="A45" s="89"/>
      <c r="B45" s="98" t="s">
        <v>294</v>
      </c>
      <c r="C45" s="101"/>
      <c r="D45" s="20"/>
      <c r="E45" s="20"/>
    </row>
    <row r="46" spans="1:5" ht="19.5" customHeight="1" thickBot="1">
      <c r="A46" s="87"/>
      <c r="B46" s="22" t="s">
        <v>295</v>
      </c>
      <c r="C46" s="102"/>
      <c r="D46" s="111">
        <f>-(16000+700+390+1700+1350)</f>
        <v>-20140</v>
      </c>
      <c r="E46" s="21"/>
    </row>
    <row r="47" spans="1:5" ht="19.5" customHeight="1" thickBot="1">
      <c r="A47" s="89"/>
      <c r="B47" s="98" t="s">
        <v>296</v>
      </c>
      <c r="C47" s="101"/>
      <c r="D47" s="20"/>
      <c r="E47" s="20"/>
    </row>
    <row r="48" spans="1:5" ht="19.5" customHeight="1" thickBot="1">
      <c r="A48" s="87"/>
      <c r="B48" s="22" t="s">
        <v>297</v>
      </c>
      <c r="C48" s="102"/>
      <c r="D48" s="21"/>
      <c r="E48" s="21"/>
    </row>
    <row r="49" spans="1:5" ht="19.5" customHeight="1" thickBot="1">
      <c r="A49" s="83">
        <v>3</v>
      </c>
      <c r="B49" s="84" t="s">
        <v>298</v>
      </c>
      <c r="C49" s="106"/>
      <c r="D49" s="31">
        <f>D34+D40</f>
        <v>144990.03</v>
      </c>
      <c r="E49" s="31"/>
    </row>
    <row r="50" spans="1:5" ht="19.5" customHeight="1" thickBot="1">
      <c r="A50" s="81" t="s">
        <v>299</v>
      </c>
      <c r="B50" s="23" t="s">
        <v>300</v>
      </c>
      <c r="C50" s="88"/>
      <c r="D50" s="21"/>
      <c r="E50" s="21"/>
    </row>
    <row r="51" spans="1:5" ht="19.5" customHeight="1" thickBot="1">
      <c r="A51" s="83">
        <v>1</v>
      </c>
      <c r="B51" s="84" t="s">
        <v>301</v>
      </c>
      <c r="C51" s="85"/>
      <c r="D51" s="31">
        <f>D52+D53+D54+D55</f>
        <v>0</v>
      </c>
      <c r="E51" s="31"/>
    </row>
    <row r="52" spans="1:5" ht="19.5" customHeight="1" thickBot="1">
      <c r="A52" s="87"/>
      <c r="B52" s="22" t="s">
        <v>302</v>
      </c>
      <c r="C52" s="88"/>
      <c r="D52" s="21"/>
      <c r="E52" s="21"/>
    </row>
    <row r="53" spans="1:5" ht="19.5" customHeight="1" thickBot="1">
      <c r="A53" s="89"/>
      <c r="B53" s="98" t="s">
        <v>303</v>
      </c>
      <c r="C53" s="91"/>
      <c r="D53" s="20"/>
      <c r="E53" s="20"/>
    </row>
    <row r="54" spans="1:5" ht="19.5" customHeight="1" thickBot="1">
      <c r="A54" s="87"/>
      <c r="B54" s="22" t="s">
        <v>304</v>
      </c>
      <c r="C54" s="88"/>
      <c r="D54" s="21"/>
      <c r="E54" s="21"/>
    </row>
    <row r="55" spans="1:5" ht="19.5" customHeight="1" thickBot="1">
      <c r="A55" s="89"/>
      <c r="B55" s="98" t="s">
        <v>305</v>
      </c>
      <c r="C55" s="91"/>
      <c r="D55" s="20"/>
      <c r="E55" s="20"/>
    </row>
    <row r="56" spans="1:5" ht="19.5" customHeight="1" thickBot="1">
      <c r="A56" s="93">
        <v>2</v>
      </c>
      <c r="B56" s="112" t="s">
        <v>306</v>
      </c>
      <c r="C56" s="88"/>
      <c r="D56" s="17">
        <f>D57+D58+D59+D60</f>
        <v>0</v>
      </c>
      <c r="E56" s="17"/>
    </row>
    <row r="57" spans="1:5" ht="19.5" customHeight="1" thickBot="1">
      <c r="A57" s="89"/>
      <c r="B57" s="98" t="s">
        <v>307</v>
      </c>
      <c r="C57" s="91"/>
      <c r="D57" s="20"/>
      <c r="E57" s="20"/>
    </row>
    <row r="58" spans="1:5" ht="19.5" customHeight="1" thickBot="1">
      <c r="A58" s="87"/>
      <c r="B58" s="22" t="s">
        <v>308</v>
      </c>
      <c r="C58" s="88"/>
      <c r="D58" s="21"/>
      <c r="E58" s="21"/>
    </row>
    <row r="59" spans="1:5" ht="19.5" customHeight="1" thickBot="1">
      <c r="A59" s="89"/>
      <c r="B59" s="98" t="s">
        <v>309</v>
      </c>
      <c r="C59" s="91"/>
      <c r="D59" s="20"/>
      <c r="E59" s="20"/>
    </row>
    <row r="60" spans="1:5" ht="19.5" customHeight="1" thickBot="1">
      <c r="A60" s="87"/>
      <c r="B60" s="22" t="s">
        <v>310</v>
      </c>
      <c r="C60" s="88"/>
      <c r="D60" s="21"/>
      <c r="E60" s="21"/>
    </row>
    <row r="61" spans="1:5" ht="19.5" customHeight="1" thickBot="1">
      <c r="A61" s="83">
        <v>3</v>
      </c>
      <c r="B61" s="84" t="s">
        <v>311</v>
      </c>
      <c r="C61" s="85"/>
      <c r="D61" s="31">
        <f>D51+D56</f>
        <v>0</v>
      </c>
      <c r="E61" s="31"/>
    </row>
    <row r="62" spans="1:5" ht="19.5" customHeight="1" thickBot="1">
      <c r="A62" s="113"/>
      <c r="B62" s="40"/>
      <c r="C62" s="88"/>
      <c r="D62" s="21"/>
      <c r="E62" s="21"/>
    </row>
    <row r="63" spans="1:5" ht="19.5" customHeight="1" thickBot="1">
      <c r="A63" s="114" t="s">
        <v>312</v>
      </c>
      <c r="B63" s="115" t="s">
        <v>313</v>
      </c>
      <c r="C63" s="106"/>
      <c r="D63" s="31">
        <f>D32+D49+D61</f>
        <v>-972.5299999999988</v>
      </c>
      <c r="E63" s="31"/>
    </row>
    <row r="64" spans="1:5" ht="19.5" customHeight="1" thickBot="1">
      <c r="A64" s="113"/>
      <c r="B64" s="40"/>
      <c r="C64" s="88"/>
      <c r="D64" s="21"/>
      <c r="E64" s="21"/>
    </row>
    <row r="65" spans="1:6" ht="19.5" customHeight="1" thickBot="1">
      <c r="A65" s="116"/>
      <c r="B65" s="117" t="s">
        <v>314</v>
      </c>
      <c r="C65" s="118"/>
      <c r="D65" s="25">
        <f>D63+D66</f>
        <v>739.4700000000012</v>
      </c>
      <c r="E65" s="26"/>
      <c r="F65" s="27"/>
    </row>
    <row r="66" spans="1:6" ht="19.5" customHeight="1" thickBot="1">
      <c r="A66" s="116"/>
      <c r="B66" s="117" t="s">
        <v>315</v>
      </c>
      <c r="C66" s="118"/>
      <c r="D66" s="25">
        <v>1712</v>
      </c>
      <c r="E66" s="26"/>
      <c r="F66" s="27"/>
    </row>
    <row r="67" ht="19.5" customHeight="1">
      <c r="G67" s="32"/>
    </row>
    <row r="68" ht="19.5" customHeight="1">
      <c r="A68" s="1"/>
    </row>
    <row r="69" spans="1:7" ht="19.5" customHeight="1">
      <c r="A69" s="119" t="s">
        <v>316</v>
      </c>
      <c r="B69" s="119" t="s">
        <v>317</v>
      </c>
      <c r="E69" s="119" t="s">
        <v>318</v>
      </c>
      <c r="G69" s="32"/>
    </row>
    <row r="70" spans="1:5" ht="19.5" customHeight="1">
      <c r="A70" s="119" t="s">
        <v>319</v>
      </c>
      <c r="B70" s="119" t="s">
        <v>320</v>
      </c>
      <c r="C70" s="119"/>
      <c r="D70" s="119" t="s">
        <v>321</v>
      </c>
      <c r="E70" s="119" t="s">
        <v>322</v>
      </c>
    </row>
    <row r="72" ht="19.5" customHeight="1" thickBot="1"/>
    <row r="73" spans="1:4" ht="19.5" customHeight="1" thickBot="1">
      <c r="A73" s="120" t="s">
        <v>323</v>
      </c>
      <c r="D73" s="121" t="s">
        <v>133</v>
      </c>
    </row>
    <row r="75" ht="19.5" customHeight="1">
      <c r="G75" s="32"/>
    </row>
  </sheetData>
  <sheetProtection/>
  <mergeCells count="14">
    <mergeCell ref="A9:B9"/>
    <mergeCell ref="A11:C11"/>
    <mergeCell ref="A12:C12"/>
    <mergeCell ref="C14:C15"/>
    <mergeCell ref="D14:E14"/>
    <mergeCell ref="A3:B3"/>
    <mergeCell ref="A4:B4"/>
    <mergeCell ref="A7:B7"/>
    <mergeCell ref="A8:B8"/>
    <mergeCell ref="A5:B5"/>
    <mergeCell ref="A6:B6"/>
    <mergeCell ref="A13:C13"/>
    <mergeCell ref="A14:A15"/>
    <mergeCell ref="B14:B15"/>
  </mergeCells>
  <printOptions/>
  <pageMargins left="0.75" right="0.75" top="1" bottom="1" header="0.5" footer="0.5"/>
  <pageSetup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2.57421875" style="123" customWidth="1"/>
    <col min="2" max="11" width="13.00390625" style="123" customWidth="1"/>
    <col min="12" max="16384" width="9.140625" style="123" customWidth="1"/>
  </cols>
  <sheetData>
    <row r="1" spans="1:3" ht="15">
      <c r="A1" s="130" t="s">
        <v>358</v>
      </c>
      <c r="B1" s="122"/>
      <c r="C1" s="122"/>
    </row>
    <row r="2" spans="1:3" ht="15">
      <c r="A2" s="130" t="s">
        <v>135</v>
      </c>
      <c r="B2" s="122"/>
      <c r="C2" s="122"/>
    </row>
    <row r="3" spans="1:3" ht="15">
      <c r="A3" s="130" t="s">
        <v>359</v>
      </c>
      <c r="B3" s="122"/>
      <c r="C3" s="122"/>
    </row>
    <row r="4" spans="1:3" ht="15">
      <c r="A4" s="130" t="s">
        <v>3</v>
      </c>
      <c r="B4" s="122"/>
      <c r="C4" s="122"/>
    </row>
    <row r="5" spans="1:11" ht="15">
      <c r="A5" s="327" t="s">
        <v>324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15">
      <c r="A6" s="328" t="s">
        <v>262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ht="63.75" customHeight="1">
      <c r="A7" s="124" t="s">
        <v>325</v>
      </c>
      <c r="B7" s="124" t="s">
        <v>326</v>
      </c>
      <c r="C7" s="124" t="s">
        <v>327</v>
      </c>
      <c r="D7" s="124" t="s">
        <v>328</v>
      </c>
      <c r="E7" s="124" t="s">
        <v>329</v>
      </c>
      <c r="F7" s="124" t="s">
        <v>330</v>
      </c>
      <c r="G7" s="124" t="s">
        <v>331</v>
      </c>
      <c r="H7" s="124" t="s">
        <v>332</v>
      </c>
      <c r="I7" s="124" t="s">
        <v>333</v>
      </c>
      <c r="J7" s="124" t="s">
        <v>334</v>
      </c>
      <c r="K7" s="124" t="s">
        <v>335</v>
      </c>
    </row>
    <row r="8" spans="1:11" ht="21" customHeight="1">
      <c r="A8" s="125" t="s">
        <v>336</v>
      </c>
      <c r="B8" s="142">
        <v>1350000</v>
      </c>
      <c r="C8" s="142"/>
      <c r="D8" s="142"/>
      <c r="E8" s="142"/>
      <c r="F8" s="142"/>
      <c r="G8" s="142"/>
      <c r="H8" s="142"/>
      <c r="I8" s="142"/>
      <c r="J8" s="144">
        <v>-534395</v>
      </c>
      <c r="K8" s="142">
        <f>+B8+J8</f>
        <v>815605</v>
      </c>
    </row>
    <row r="9" spans="1:11" ht="15">
      <c r="A9" s="126" t="s">
        <v>337</v>
      </c>
      <c r="B9" s="142"/>
      <c r="C9" s="142"/>
      <c r="D9" s="142"/>
      <c r="E9" s="142"/>
      <c r="F9" s="142"/>
      <c r="G9" s="142"/>
      <c r="H9" s="142"/>
      <c r="I9" s="142"/>
      <c r="J9" s="144"/>
      <c r="K9" s="142"/>
    </row>
    <row r="10" spans="1:11" ht="15">
      <c r="A10" s="126" t="s">
        <v>338</v>
      </c>
      <c r="B10" s="142"/>
      <c r="C10" s="142"/>
      <c r="D10" s="142"/>
      <c r="E10" s="142"/>
      <c r="F10" s="142"/>
      <c r="G10" s="142"/>
      <c r="H10" s="142"/>
      <c r="I10" s="142"/>
      <c r="J10" s="144"/>
      <c r="K10" s="142"/>
    </row>
    <row r="11" spans="1:11" ht="30">
      <c r="A11" s="126" t="s">
        <v>339</v>
      </c>
      <c r="B11" s="142"/>
      <c r="C11" s="142"/>
      <c r="D11" s="142"/>
      <c r="E11" s="142"/>
      <c r="F11" s="142"/>
      <c r="G11" s="142"/>
      <c r="H11" s="142"/>
      <c r="I11" s="142"/>
      <c r="J11" s="144"/>
      <c r="K11" s="142"/>
    </row>
    <row r="12" spans="1:11" ht="30">
      <c r="A12" s="126" t="s">
        <v>340</v>
      </c>
      <c r="B12" s="142"/>
      <c r="C12" s="142"/>
      <c r="D12" s="142"/>
      <c r="E12" s="142"/>
      <c r="F12" s="142"/>
      <c r="G12" s="142"/>
      <c r="H12" s="142"/>
      <c r="I12" s="142"/>
      <c r="J12" s="144"/>
      <c r="K12" s="142"/>
    </row>
    <row r="13" spans="1:11" ht="30">
      <c r="A13" s="126" t="s">
        <v>341</v>
      </c>
      <c r="B13" s="142"/>
      <c r="C13" s="142"/>
      <c r="D13" s="142"/>
      <c r="E13" s="142"/>
      <c r="F13" s="142"/>
      <c r="G13" s="142"/>
      <c r="H13" s="142"/>
      <c r="I13" s="142"/>
      <c r="J13" s="144"/>
      <c r="K13" s="142"/>
    </row>
    <row r="14" spans="1:11" ht="30">
      <c r="A14" s="126" t="s">
        <v>342</v>
      </c>
      <c r="B14" s="142"/>
      <c r="C14" s="142"/>
      <c r="D14" s="142"/>
      <c r="E14" s="142"/>
      <c r="F14" s="142"/>
      <c r="G14" s="142"/>
      <c r="H14" s="142"/>
      <c r="I14" s="142"/>
      <c r="J14" s="144"/>
      <c r="K14" s="142"/>
    </row>
    <row r="15" spans="1:11" ht="15">
      <c r="A15" s="126" t="s">
        <v>343</v>
      </c>
      <c r="B15" s="142"/>
      <c r="C15" s="142"/>
      <c r="D15" s="142"/>
      <c r="E15" s="142"/>
      <c r="F15" s="142"/>
      <c r="G15" s="142"/>
      <c r="H15" s="142"/>
      <c r="I15" s="142"/>
      <c r="J15" s="144">
        <v>-118490</v>
      </c>
      <c r="K15" s="144">
        <v>-118490</v>
      </c>
    </row>
    <row r="16" spans="1:11" ht="15">
      <c r="A16" s="126" t="s">
        <v>344</v>
      </c>
      <c r="B16" s="142">
        <v>150000</v>
      </c>
      <c r="C16" s="142"/>
      <c r="D16" s="142"/>
      <c r="E16" s="142"/>
      <c r="F16" s="142"/>
      <c r="G16" s="142"/>
      <c r="H16" s="142"/>
      <c r="I16" s="142"/>
      <c r="J16" s="144"/>
      <c r="K16" s="142">
        <f>+B16</f>
        <v>150000</v>
      </c>
    </row>
    <row r="17" spans="1:11" ht="15">
      <c r="A17" s="126" t="s">
        <v>345</v>
      </c>
      <c r="B17" s="142"/>
      <c r="C17" s="142"/>
      <c r="D17" s="142"/>
      <c r="E17" s="142"/>
      <c r="F17" s="142"/>
      <c r="G17" s="142"/>
      <c r="H17" s="142"/>
      <c r="I17" s="142"/>
      <c r="J17" s="144"/>
      <c r="K17" s="142"/>
    </row>
    <row r="18" spans="1:11" ht="15">
      <c r="A18" s="126" t="s">
        <v>346</v>
      </c>
      <c r="B18" s="142"/>
      <c r="C18" s="142"/>
      <c r="D18" s="142"/>
      <c r="E18" s="142"/>
      <c r="F18" s="142"/>
      <c r="G18" s="142"/>
      <c r="H18" s="142"/>
      <c r="I18" s="142"/>
      <c r="J18" s="144"/>
      <c r="K18" s="142"/>
    </row>
    <row r="19" spans="1:11" ht="21.75" customHeight="1">
      <c r="A19" s="125" t="s">
        <v>347</v>
      </c>
      <c r="B19" s="142">
        <f>+B8+B16</f>
        <v>1500000</v>
      </c>
      <c r="C19" s="142"/>
      <c r="D19" s="142"/>
      <c r="E19" s="142"/>
      <c r="F19" s="142"/>
      <c r="G19" s="142"/>
      <c r="H19" s="142"/>
      <c r="I19" s="142"/>
      <c r="J19" s="144">
        <f>+J8+J15</f>
        <v>-652885</v>
      </c>
      <c r="K19" s="142">
        <f>+K8+K15+K16</f>
        <v>847115</v>
      </c>
    </row>
    <row r="20" spans="1:11" ht="15">
      <c r="A20" s="127"/>
      <c r="B20" s="143"/>
      <c r="C20" s="143"/>
      <c r="D20" s="143"/>
      <c r="E20" s="143"/>
      <c r="F20" s="143"/>
      <c r="G20" s="143"/>
      <c r="H20" s="143"/>
      <c r="I20" s="143"/>
      <c r="J20" s="145"/>
      <c r="K20" s="143"/>
    </row>
    <row r="21" spans="1:11" ht="15">
      <c r="A21" s="127"/>
      <c r="B21" s="143"/>
      <c r="C21" s="143"/>
      <c r="D21" s="143"/>
      <c r="E21" s="143"/>
      <c r="F21" s="143"/>
      <c r="G21" s="143"/>
      <c r="H21" s="143"/>
      <c r="I21" s="143"/>
      <c r="J21" s="145"/>
      <c r="K21" s="143"/>
    </row>
    <row r="22" spans="1:11" ht="15">
      <c r="A22" s="125" t="s">
        <v>348</v>
      </c>
      <c r="B22" s="142">
        <f>+B19</f>
        <v>1500000</v>
      </c>
      <c r="C22" s="142"/>
      <c r="D22" s="142"/>
      <c r="E22" s="142"/>
      <c r="F22" s="142"/>
      <c r="G22" s="142"/>
      <c r="H22" s="142"/>
      <c r="I22" s="142"/>
      <c r="J22" s="144">
        <f>+J19</f>
        <v>-652885</v>
      </c>
      <c r="K22" s="142">
        <f>+K19</f>
        <v>847115</v>
      </c>
    </row>
    <row r="23" spans="1:11" ht="15">
      <c r="A23" s="126" t="s">
        <v>349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</row>
    <row r="24" spans="1:11" ht="15">
      <c r="A24" s="126" t="s">
        <v>338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1" ht="30">
      <c r="A25" s="126" t="s">
        <v>339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1" ht="30">
      <c r="A26" s="126" t="s">
        <v>350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11" ht="30">
      <c r="A27" s="126" t="s">
        <v>341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1" ht="30">
      <c r="A28" s="126" t="s">
        <v>351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ht="15">
      <c r="A29" s="126" t="s">
        <v>352</v>
      </c>
      <c r="B29" s="142"/>
      <c r="C29" s="142"/>
      <c r="D29" s="142"/>
      <c r="E29" s="142"/>
      <c r="F29" s="142"/>
      <c r="G29" s="142"/>
      <c r="H29" s="142"/>
      <c r="I29" s="142"/>
      <c r="J29" s="142">
        <v>32112</v>
      </c>
      <c r="K29" s="142">
        <v>32112</v>
      </c>
    </row>
    <row r="30" spans="1:11" ht="15">
      <c r="A30" s="126" t="s">
        <v>344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ht="15">
      <c r="A31" s="126" t="s">
        <v>345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11" ht="15">
      <c r="A32" s="126" t="s">
        <v>346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ht="18" customHeight="1">
      <c r="A33" s="125" t="s">
        <v>353</v>
      </c>
      <c r="B33" s="142"/>
      <c r="C33" s="142"/>
      <c r="D33" s="142"/>
      <c r="E33" s="142"/>
      <c r="F33" s="142"/>
      <c r="G33" s="142"/>
      <c r="H33" s="142"/>
      <c r="I33" s="142"/>
      <c r="J33" s="144">
        <f>+J22+J29</f>
        <v>-620773</v>
      </c>
      <c r="K33" s="142">
        <f>+K22+K29</f>
        <v>879227</v>
      </c>
    </row>
    <row r="35" spans="1:9" ht="30" customHeight="1">
      <c r="A35" s="128" t="s">
        <v>354</v>
      </c>
      <c r="B35" s="122"/>
      <c r="C35" s="122"/>
      <c r="H35" s="330" t="s">
        <v>355</v>
      </c>
      <c r="I35" s="330"/>
    </row>
    <row r="36" spans="1:3" ht="15">
      <c r="A36" s="146"/>
      <c r="B36" s="122"/>
      <c r="C36" s="122"/>
    </row>
    <row r="37" spans="1:9" ht="15">
      <c r="A37" s="122"/>
      <c r="B37" s="122"/>
      <c r="C37" s="122"/>
      <c r="H37" s="331"/>
      <c r="I37" s="331"/>
    </row>
    <row r="38" spans="1:3" ht="15">
      <c r="A38" s="122" t="s">
        <v>356</v>
      </c>
      <c r="B38" s="122"/>
      <c r="C38" s="122"/>
    </row>
    <row r="39" spans="1:3" ht="15">
      <c r="A39" s="122" t="s">
        <v>357</v>
      </c>
      <c r="B39" s="122"/>
      <c r="C39" s="122"/>
    </row>
  </sheetData>
  <sheetProtection/>
  <mergeCells count="4">
    <mergeCell ref="A5:K5"/>
    <mergeCell ref="A6:K6"/>
    <mergeCell ref="H35:I35"/>
    <mergeCell ref="H37:I37"/>
  </mergeCells>
  <printOptions/>
  <pageMargins left="0.34" right="0.35" top="0.37" bottom="0.56" header="0.5" footer="0.36"/>
  <pageSetup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Osiguranje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Delta</dc:creator>
  <cp:keywords/>
  <dc:description/>
  <cp:lastModifiedBy>biljana.batakovic</cp:lastModifiedBy>
  <cp:lastPrinted>2012-07-18T07:36:07Z</cp:lastPrinted>
  <dcterms:created xsi:type="dcterms:W3CDTF">2012-07-17T06:40:50Z</dcterms:created>
  <dcterms:modified xsi:type="dcterms:W3CDTF">2012-07-24T06:27:44Z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