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BU" sheetId="1" r:id="rId1"/>
    <sheet name="BS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<sst xmlns="http://schemas.openxmlformats.org/spreadsheetml/2006/main" count="426" uniqueCount="373">
  <si>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</si>
  <si>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</si>
  <si>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</si>
  <si>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</si>
  <si>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</si>
  <si>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</si>
  <si>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</si>
  <si>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</si>
  <si>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</si>
  <si>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</si>
  <si>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</si>
  <si>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</si>
  <si>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</si>
  <si>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</si>
  <si>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</si>
  <si>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</si>
  <si>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</si>
  <si>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</si>
  <si>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</si>
  <si>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</si>
  <si>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</si>
  <si>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</si>
  <si>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</si>
  <si>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</si>
  <si>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</si>
  <si>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</si>
  <si>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</si>
  <si>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</si>
  <si>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</si>
  <si>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</si>
  <si>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</si>
  <si>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</si>
  <si>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</si>
  <si>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</si>
  <si>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</si>
  <si>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</si>
  <si>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</si>
  <si>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</si>
  <si>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</si>
  <si>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</si>
  <si>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</si>
  <si>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</si>
  <si>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</si>
  <si>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</si>
  <si>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</si>
  <si>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</si>
  <si>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</si>
  <si>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</si>
  <si>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</si>
  <si>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</si>
  <si>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</si>
  <si>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</si>
  <si>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</si>
  <si>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</si>
  <si>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</si>
  <si>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</si>
  <si>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</si>
  <si>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</si>
  <si>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</si>
  <si>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</si>
  <si>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</si>
  <si>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</si>
  <si>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</si>
  <si>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</si>
  <si>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</si>
  <si>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</si>
  <si>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</si>
  <si>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</si>
  <si>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</si>
  <si>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</si>
  <si>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</si>
  <si>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</si>
  <si>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</si>
  <si>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</si>
  <si>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</si>
  <si>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</si>
  <si>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</si>
  <si>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</si>
  <si>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</si>
  <si>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</si>
  <si>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</si>
  <si>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</si>
  <si>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</si>
  <si>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</si>
  <si>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</si>
  <si>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</si>
  <si>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</si>
  <si>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</si>
  <si>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</si>
  <si>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</si>
  <si>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</si>
  <si>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</si>
  <si>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</si>
  <si>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</si>
  <si>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</si>
  <si>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</si>
  <si>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</si>
  <si>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</si>
  <si>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</si>
  <si>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</si>
  <si>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</si>
  <si>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</si>
  <si>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</si>
  <si>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</si>
  <si>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</si>
  <si>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</si>
  <si>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</si>
  <si>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</si>
  <si>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</si>
  <si>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</si>
  <si>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</si>
  <si>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</si>
  <si>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</si>
  <si>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</si>
  <si>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</si>
  <si>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</si>
  <si>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</si>
  <si>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</si>
  <si>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</si>
  <si>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</si>
  <si>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</si>
  <si>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</si>
  <si>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</si>
  <si>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</si>
  <si>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</si>
  <si>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</si>
  <si>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</si>
  <si>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</si>
  <si>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</si>
  <si>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</si>
  <si>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</si>
  <si>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</si>
  <si>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</si>
  <si>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</si>
  <si>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</si>
  <si>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</si>
  <si>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</si>
  <si>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</si>
  <si>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</si>
  <si>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</si>
  <si>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</si>
  <si>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</si>
  <si>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</si>
  <si>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</si>
  <si>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</si>
  <si>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</si>
  <si>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</si>
  <si>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</si>
  <si>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</si>
  <si>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</si>
  <si>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</si>
  <si>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</si>
  <si>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</si>
  <si>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</si>
  <si>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</si>
  <si>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</si>
  <si>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</si>
  <si>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</si>
  <si>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</si>
  <si>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</si>
  <si>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</si>
  <si>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</si>
  <si>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</si>
  <si>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</si>
  <si>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</si>
  <si>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</si>
  <si>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</si>
  <si>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</si>
  <si>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</si>
  <si>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</si>
  <si>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</si>
  <si>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</si>
  <si>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</si>
  <si>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</si>
  <si>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</si>
  <si>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</si>
  <si>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</si>
  <si>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</si>
  <si>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</si>
  <si>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</si>
  <si>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</si>
  <si>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</si>
  <si>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</si>
  <si>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</si>
  <si>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</si>
  <si>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</si>
  <si>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</si>
  <si>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</si>
  <si>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</si>
  <si>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</si>
  <si>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</si>
  <si>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</si>
  <si>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</si>
  <si>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</si>
  <si>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</si>
  <si>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</si>
  <si>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</si>
  <si>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</si>
  <si>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</si>
  <si>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</si>
  <si>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</si>
  <si>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</si>
  <si>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</si>
  <si>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</si>
  <si>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</si>
  <si>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</si>
  <si>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</si>
  <si>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</si>
  <si>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</si>
  <si>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</si>
  <si>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</si>
  <si>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</si>
  <si>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</si>
  <si>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</si>
  <si>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</si>
  <si>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</si>
  <si>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</si>
  <si>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</si>
  <si>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</si>
  <si>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</si>
  <si>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</si>
  <si>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</si>
  <si>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</si>
  <si>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</si>
  <si>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</si>
  <si>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</si>
  <si>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</si>
  <si>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</si>
  <si>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</si>
  <si>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</si>
  <si>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</si>
  <si>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</si>
  <si>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</si>
  <si>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</si>
  <si>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</si>
  <si>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</si>
  <si>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</si>
  <si>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</si>
  <si>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</si>
  <si>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</si>
  <si>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</si>
  <si>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</si>
  <si>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</si>
  <si>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</si>
  <si>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</si>
  <si>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</si>
  <si>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</si>
  <si>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</si>
  <si>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</si>
  <si>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</si>
  <si>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</si>
  <si>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</si>
  <si>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</si>
  <si>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</si>
  <si>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</si>
  <si>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</si>
  <si>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</si>
  <si>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</si>
  <si>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</si>
  <si>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</si>
  <si>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</si>
  <si>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</si>
  <si>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</si>
  <si>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</si>
  <si>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</si>
  <si>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</si>
  <si>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</si>
  <si>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</si>
  <si>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</si>
  <si>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</si>
  <si>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</si>
  <si>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</si>
  <si>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</si>
  <si>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</si>
  <si>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</si>
  <si>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</si>
  <si>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</si>
  <si>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</si>
  <si>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</si>
  <si>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</si>
  <si>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</si>
  <si>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</si>
  <si>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</si>
  <si>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</si>
  <si>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</si>
  <si>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</si>
  <si>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</si>
  <si>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</si>
  <si>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</si>
  <si>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</si>
  <si>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</si>
  <si>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</si>
  <si>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</si>
  <si>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</si>
  <si>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</si>
  <si>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</si>
  <si>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</si>
  <si>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</si>
  <si>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</si>
  <si>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</si>
  <si>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</si>
  <si>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</si>
  <si>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</si>
  <si>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</si>
  <si>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</si>
  <si>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</si>
  <si>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</si>
  <si>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</si>
  <si>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</si>
  <si>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</si>
  <si>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</si>
  <si>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</si>
  <si>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</si>
  <si>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</si>
  <si>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</si>
  <si>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</si>
  <si>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</si>
  <si>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</si>
  <si>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</si>
  <si>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</si>
  <si>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</si>
  <si>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</si>
  <si>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</si>
  <si>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</si>
  <si>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</si>
  <si>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</si>
  <si>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</si>
  <si>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</si>
  <si>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</si>
  <si>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</si>
  <si>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</si>
  <si>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</si>
  <si>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</si>
  <si>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</si>
  <si>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</si>
  <si>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</si>
  <si>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</si>
  <si>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</si>
  <si>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</si>
  <si>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</si>
  <si>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</si>
  <si>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</si>
  <si>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</si>
  <si>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</si>
  <si>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</si>
  <si>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</si>
  <si>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</si>
  <si>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</si>
  <si>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</si>
  <si>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</si>
  <si>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</si>
  <si>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</si>
  <si>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</si>
  <si>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</si>
  <si>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</si>
  <si>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</si>
  <si>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</si>
  <si>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Stanje na dan 31. decembar tekuće godine</t>
  </si>
  <si>
    <t>720, 734</t>
  </si>
  <si>
    <r>
      <t>740</t>
    </r>
    <r>
      <rPr>
        <b/>
        <sz val="11"/>
        <rFont val="Calibri"/>
        <family val="2"/>
      </rPr>
      <t>,741,</t>
    </r>
    <r>
      <rPr>
        <sz val="11"/>
        <rFont val="Calibri"/>
        <family val="2"/>
      </rPr>
      <t>742,743,</t>
    </r>
    <r>
      <rPr>
        <b/>
        <sz val="11"/>
        <rFont val="Calibri"/>
        <family val="2"/>
      </rPr>
      <t>744</t>
    </r>
    <r>
      <rPr>
        <sz val="11"/>
        <rFont val="Calibri"/>
        <family val="2"/>
      </rPr>
      <t>,745,746,</t>
    </r>
  </si>
  <si>
    <r>
      <t xml:space="preserve">783, 784, </t>
    </r>
    <r>
      <rPr>
        <b/>
        <sz val="11"/>
        <rFont val="Calibri"/>
        <family val="2"/>
      </rPr>
      <t>785, 786</t>
    </r>
    <r>
      <rPr>
        <sz val="11"/>
        <rFont val="Calibri"/>
        <family val="2"/>
      </rPr>
      <t>,787,788,</t>
    </r>
    <r>
      <rPr>
        <b/>
        <sz val="11"/>
        <rFont val="Calibri"/>
        <family val="2"/>
      </rPr>
      <t>789,</t>
    </r>
  </si>
  <si>
    <t>09</t>
  </si>
  <si>
    <t>192</t>
  </si>
  <si>
    <t xml:space="preserve"> 19</t>
  </si>
  <si>
    <t>od   01.01.2015 do   31.03.2015___________</t>
  </si>
  <si>
    <t>Datum, 20.04.2015</t>
  </si>
  <si>
    <t>od   01.01.2015   do   31.03.2015</t>
  </si>
  <si>
    <t>od  01.01.2015  do  31.03.20154</t>
  </si>
  <si>
    <t>Datum,  20.04.2015</t>
  </si>
  <si>
    <t>od   01.01.2015   do  31.03.2015</t>
  </si>
  <si>
    <t>470,471,472,475</t>
  </si>
  <si>
    <t>430,432,434</t>
  </si>
  <si>
    <r>
      <t>020,030,040,050,060,</t>
    </r>
    <r>
      <rPr>
        <b/>
        <sz val="11"/>
        <color indexed="8"/>
        <rFont val="Calibri"/>
        <family val="2"/>
      </rPr>
      <t>070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</si>
</sst>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Din.&quot;"/>
    <numFmt numFmtId="177" formatCode="0.0"/>
    <numFmt numFmtId="178" formatCode="[$-12C1A]dd\-mm\-yyyy"/>
    <numFmt numFmtId="179" formatCode="[$-12C1A]#,##0.00"/>
    <numFmt numFmtId="180" formatCode="[$-12C1A]d\.m\.yyyy"/>
    <numFmt numFmtId="181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30"/>
      <name val="Cambria"/>
      <family val="1"/>
    </font>
    <font>
      <sz val="8"/>
      <color indexed="30"/>
      <name val="Cambria"/>
      <family val="1"/>
    </font>
    <font>
      <b/>
      <sz val="8"/>
      <color indexed="30"/>
      <name val="Cambria"/>
      <family val="1"/>
    </font>
    <font>
      <sz val="11"/>
      <color indexed="30"/>
      <name val="Cambria"/>
      <family val="1"/>
    </font>
    <font>
      <sz val="1"/>
      <color indexed="30"/>
      <name val="Cambria"/>
      <family val="1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mbria"/>
      <family val="1"/>
    </font>
    <font>
      <sz val="8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1"/>
      <color rgb="FF0070C0"/>
      <name val="Cambria"/>
      <family val="1"/>
    </font>
    <font>
      <sz val="1"/>
      <color rgb="FF0070C0"/>
      <name val="Cambria"/>
      <family val="1"/>
    </font>
    <font>
      <b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2" fillId="0" borderId="1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" fontId="3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 horizontal="center"/>
      <protection/>
    </xf>
    <xf numFmtId="3" fontId="26" fillId="0" borderId="10" xfId="0" applyNumberFormat="1" applyFont="1" applyBorder="1" applyAlignment="1" applyProtection="1">
      <alignment/>
      <protection/>
    </xf>
    <xf numFmtId="3" fontId="26" fillId="0" borderId="10" xfId="0" applyNumberFormat="1" applyFon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/>
    </xf>
    <xf numFmtId="3" fontId="26" fillId="0" borderId="10" xfId="0" applyNumberFormat="1" applyFont="1" applyBorder="1" applyAlignment="1" applyProtection="1">
      <alignment/>
      <protection locked="0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3" fontId="23" fillId="0" borderId="10" xfId="0" applyNumberFormat="1" applyFont="1" applyFill="1" applyBorder="1" applyAlignment="1" applyProtection="1">
      <alignment/>
      <protection/>
    </xf>
    <xf numFmtId="3" fontId="26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 applyProtection="1">
      <alignment/>
      <protection/>
    </xf>
    <xf numFmtId="43" fontId="0" fillId="0" borderId="0" xfId="42" applyFont="1" applyAlignment="1">
      <alignment/>
    </xf>
    <xf numFmtId="43" fontId="0" fillId="0" borderId="11" xfId="42" applyFont="1" applyBorder="1" applyAlignment="1">
      <alignment horizontal="center" vertical="center" wrapText="1"/>
    </xf>
    <xf numFmtId="43" fontId="0" fillId="0" borderId="11" xfId="42" applyFont="1" applyBorder="1" applyAlignment="1">
      <alignment horizontal="center"/>
    </xf>
    <xf numFmtId="43" fontId="0" fillId="0" borderId="11" xfId="42" applyFont="1" applyBorder="1" applyAlignment="1">
      <alignment vertical="center" wrapText="1"/>
    </xf>
    <xf numFmtId="43" fontId="0" fillId="0" borderId="0" xfId="42" applyFont="1" applyFill="1" applyAlignment="1">
      <alignment/>
    </xf>
    <xf numFmtId="43" fontId="48" fillId="0" borderId="0" xfId="42" applyFont="1" applyAlignment="1">
      <alignment/>
    </xf>
    <xf numFmtId="43" fontId="3" fillId="0" borderId="0" xfId="42" applyFont="1" applyBorder="1" applyAlignment="1" applyProtection="1">
      <alignment/>
      <protection/>
    </xf>
    <xf numFmtId="181" fontId="47" fillId="0" borderId="11" xfId="42" applyNumberFormat="1" applyFont="1" applyBorder="1" applyAlignment="1">
      <alignment/>
    </xf>
    <xf numFmtId="181" fontId="0" fillId="0" borderId="11" xfId="42" applyNumberFormat="1" applyFont="1" applyBorder="1" applyAlignment="1" applyProtection="1">
      <alignment/>
      <protection locked="0"/>
    </xf>
    <xf numFmtId="181" fontId="0" fillId="0" borderId="11" xfId="42" applyNumberFormat="1" applyFont="1" applyFill="1" applyBorder="1" applyAlignment="1" applyProtection="1">
      <alignment/>
      <protection locked="0"/>
    </xf>
    <xf numFmtId="181" fontId="47" fillId="0" borderId="11" xfId="42" applyNumberFormat="1" applyFont="1" applyFill="1" applyBorder="1" applyAlignment="1" applyProtection="1">
      <alignment/>
      <protection/>
    </xf>
    <xf numFmtId="181" fontId="47" fillId="0" borderId="11" xfId="42" applyNumberFormat="1" applyFont="1" applyBorder="1" applyAlignment="1" applyProtection="1">
      <alignment/>
      <protection/>
    </xf>
    <xf numFmtId="181" fontId="4" fillId="0" borderId="11" xfId="42" applyNumberFormat="1" applyFont="1" applyBorder="1" applyAlignment="1" applyProtection="1">
      <alignment/>
      <protection locked="0"/>
    </xf>
    <xf numFmtId="181" fontId="4" fillId="0" borderId="11" xfId="42" applyNumberFormat="1" applyFont="1" applyFill="1" applyBorder="1" applyAlignment="1" applyProtection="1">
      <alignment/>
      <protection locked="0"/>
    </xf>
    <xf numFmtId="181" fontId="47" fillId="0" borderId="11" xfId="42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 applyProtection="1">
      <alignment wrapText="1"/>
      <protection locked="0"/>
    </xf>
    <xf numFmtId="3" fontId="3" fillId="0" borderId="10" xfId="0" applyNumberFormat="1" applyFont="1" applyBorder="1" applyAlignment="1" applyProtection="1">
      <alignment wrapText="1"/>
      <protection/>
    </xf>
    <xf numFmtId="3" fontId="47" fillId="0" borderId="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 applyProtection="1">
      <alignment wrapText="1"/>
      <protection/>
    </xf>
    <xf numFmtId="3" fontId="4" fillId="0" borderId="10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3" fontId="3" fillId="0" borderId="10" xfId="0" applyNumberFormat="1" applyFont="1" applyFill="1" applyBorder="1" applyAlignment="1" applyProtection="1">
      <alignment wrapText="1"/>
      <protection/>
    </xf>
    <xf numFmtId="3" fontId="4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4" fillId="0" borderId="0" xfId="0" applyFont="1" applyAlignment="1" applyProtection="1">
      <alignment wrapText="1"/>
      <protection locked="0"/>
    </xf>
    <xf numFmtId="0" fontId="55" fillId="0" borderId="0" xfId="0" applyFont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3" fontId="47" fillId="0" borderId="0" xfId="0" applyNumberFormat="1" applyFont="1" applyFill="1" applyBorder="1" applyAlignment="1">
      <alignment horizontal="left" wrapText="1"/>
    </xf>
    <xf numFmtId="0" fontId="54" fillId="0" borderId="0" xfId="0" applyFont="1" applyAlignment="1" applyProtection="1">
      <alignment horizontal="right" wrapText="1"/>
      <protection locked="0"/>
    </xf>
    <xf numFmtId="3" fontId="56" fillId="0" borderId="0" xfId="0" applyNumberFormat="1" applyFont="1" applyFill="1" applyBorder="1" applyAlignment="1">
      <alignment wrapText="1"/>
    </xf>
    <xf numFmtId="0" fontId="49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4" fontId="3" fillId="34" borderId="0" xfId="0" applyNumberFormat="1" applyFont="1" applyFill="1" applyBorder="1" applyAlignment="1">
      <alignment wrapText="1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zoomScalePageLayoutView="0" workbookViewId="0" topLeftCell="A109">
      <selection activeCell="C119" sqref="C119"/>
    </sheetView>
  </sheetViews>
  <sheetFormatPr defaultColWidth="9.140625" defaultRowHeight="15"/>
  <cols>
    <col min="1" max="1" width="37.140625" style="85" customWidth="1"/>
    <col min="2" max="2" width="61.7109375" style="85" customWidth="1"/>
    <col min="3" max="3" width="17.8515625" style="85" customWidth="1"/>
    <col min="4" max="5" width="16.28125" style="85" customWidth="1"/>
    <col min="6" max="6" width="15.57421875" style="82" customWidth="1"/>
    <col min="7" max="7" width="13.421875" style="85" customWidth="1"/>
    <col min="8" max="16384" width="9.140625" style="85" customWidth="1"/>
  </cols>
  <sheetData>
    <row r="1" spans="1:2" ht="13.5" customHeight="1">
      <c r="A1" s="84" t="s">
        <v>348</v>
      </c>
      <c r="B1" s="84"/>
    </row>
    <row r="2" spans="1:2" ht="13.5" customHeight="1">
      <c r="A2" s="84" t="s">
        <v>349</v>
      </c>
      <c r="B2" s="84"/>
    </row>
    <row r="3" spans="1:2" ht="13.5" customHeight="1">
      <c r="A3" s="84" t="s">
        <v>350</v>
      </c>
      <c r="B3" s="84"/>
    </row>
    <row r="4" spans="1:2" ht="13.5" customHeight="1">
      <c r="A4" s="84" t="s">
        <v>351</v>
      </c>
      <c r="B4" s="84"/>
    </row>
    <row r="5" spans="2:5" ht="15">
      <c r="B5" s="86" t="s">
        <v>295</v>
      </c>
      <c r="C5" s="86"/>
      <c r="D5" s="86"/>
      <c r="E5" s="86"/>
    </row>
    <row r="6" spans="2:8" ht="15">
      <c r="B6" s="87" t="s">
        <v>366</v>
      </c>
      <c r="C6" s="87"/>
      <c r="D6" s="87"/>
      <c r="E6" s="87"/>
      <c r="G6" s="88"/>
      <c r="H6" s="88"/>
    </row>
    <row r="7" spans="1:8" ht="15" customHeight="1">
      <c r="A7" s="77" t="s">
        <v>59</v>
      </c>
      <c r="B7" s="77"/>
      <c r="C7" s="77" t="s">
        <v>1</v>
      </c>
      <c r="D7" s="77" t="s">
        <v>2</v>
      </c>
      <c r="E7" s="77"/>
      <c r="F7" s="89"/>
      <c r="G7" s="88"/>
      <c r="H7" s="88"/>
    </row>
    <row r="8" spans="1:8" ht="30">
      <c r="A8" s="77"/>
      <c r="B8" s="77"/>
      <c r="C8" s="77"/>
      <c r="D8" s="77" t="s">
        <v>3</v>
      </c>
      <c r="E8" s="77" t="s">
        <v>4</v>
      </c>
      <c r="F8" s="78"/>
      <c r="G8" s="88"/>
      <c r="H8" s="88"/>
    </row>
    <row r="9" spans="1:8" ht="15.75" customHeight="1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89"/>
      <c r="G9" s="88"/>
      <c r="H9" s="88"/>
    </row>
    <row r="10" spans="1:8" ht="15">
      <c r="A10" s="7"/>
      <c r="B10" s="5" t="s">
        <v>178</v>
      </c>
      <c r="C10" s="90"/>
      <c r="D10" s="91">
        <f>D11+D20</f>
        <v>2654556.67</v>
      </c>
      <c r="E10" s="91">
        <f>E11+E20</f>
        <v>2430605.0599999996</v>
      </c>
      <c r="F10" s="92"/>
      <c r="G10" s="88"/>
      <c r="H10" s="88"/>
    </row>
    <row r="11" spans="1:8" ht="15">
      <c r="A11" s="7"/>
      <c r="B11" s="5" t="s">
        <v>179</v>
      </c>
      <c r="C11" s="90"/>
      <c r="D11" s="93">
        <f>SUM(D12:D19)</f>
        <v>2399074.14</v>
      </c>
      <c r="E11" s="93">
        <f>E12+E13+E14+E15+E16+E17+E18+E19</f>
        <v>2302807.3</v>
      </c>
      <c r="F11" s="92"/>
      <c r="G11" s="88"/>
      <c r="H11" s="88"/>
    </row>
    <row r="12" spans="1:8" ht="15">
      <c r="A12" s="7">
        <v>750</v>
      </c>
      <c r="B12" s="6" t="s">
        <v>180</v>
      </c>
      <c r="C12" s="90"/>
      <c r="D12" s="94">
        <v>2562538.24</v>
      </c>
      <c r="E12" s="94">
        <v>2366053.86</v>
      </c>
      <c r="F12" s="95"/>
      <c r="G12" s="88"/>
      <c r="H12" s="88"/>
    </row>
    <row r="13" spans="1:8" ht="15">
      <c r="A13" s="7">
        <v>752</v>
      </c>
      <c r="B13" s="6" t="s">
        <v>181</v>
      </c>
      <c r="C13" s="90"/>
      <c r="D13" s="94">
        <v>131930.51</v>
      </c>
      <c r="E13" s="94">
        <v>91403.08</v>
      </c>
      <c r="F13" s="95"/>
      <c r="G13" s="88"/>
      <c r="H13" s="88"/>
    </row>
    <row r="14" spans="1:8" ht="15">
      <c r="A14" s="7">
        <v>753</v>
      </c>
      <c r="B14" s="6" t="s">
        <v>182</v>
      </c>
      <c r="C14" s="90"/>
      <c r="D14" s="94"/>
      <c r="E14" s="94"/>
      <c r="F14" s="95"/>
      <c r="G14" s="88"/>
      <c r="H14" s="88"/>
    </row>
    <row r="15" spans="1:8" ht="15">
      <c r="A15" s="7">
        <v>754</v>
      </c>
      <c r="B15" s="6" t="s">
        <v>183</v>
      </c>
      <c r="C15" s="90"/>
      <c r="D15" s="94">
        <v>-7498.56</v>
      </c>
      <c r="E15" s="94">
        <v>-3135.23</v>
      </c>
      <c r="F15" s="95"/>
      <c r="G15" s="88"/>
      <c r="H15" s="88"/>
    </row>
    <row r="16" spans="1:8" ht="30">
      <c r="A16" s="7">
        <v>755</v>
      </c>
      <c r="B16" s="6" t="s">
        <v>184</v>
      </c>
      <c r="C16" s="90"/>
      <c r="D16" s="94">
        <v>-449583.03</v>
      </c>
      <c r="E16" s="94">
        <v>-429909.75</v>
      </c>
      <c r="F16" s="95"/>
      <c r="G16" s="88"/>
      <c r="H16" s="88"/>
    </row>
    <row r="17" spans="1:8" ht="15">
      <c r="A17" s="7">
        <v>756</v>
      </c>
      <c r="B17" s="6" t="s">
        <v>185</v>
      </c>
      <c r="C17" s="90"/>
      <c r="D17" s="94">
        <v>63722.91</v>
      </c>
      <c r="E17" s="94">
        <v>183830.67</v>
      </c>
      <c r="F17" s="95"/>
      <c r="G17" s="88"/>
      <c r="H17" s="88"/>
    </row>
    <row r="18" spans="1:8" ht="15">
      <c r="A18" s="7">
        <v>757</v>
      </c>
      <c r="B18" s="6" t="s">
        <v>186</v>
      </c>
      <c r="C18" s="90"/>
      <c r="D18" s="94">
        <v>-6747.93</v>
      </c>
      <c r="E18" s="94">
        <v>-5016.6</v>
      </c>
      <c r="F18" s="95"/>
      <c r="G18" s="88"/>
      <c r="H18" s="88"/>
    </row>
    <row r="19" spans="1:8" ht="15">
      <c r="A19" s="7">
        <v>758</v>
      </c>
      <c r="B19" s="6" t="s">
        <v>187</v>
      </c>
      <c r="C19" s="90"/>
      <c r="D19" s="94">
        <v>104712</v>
      </c>
      <c r="E19" s="94">
        <v>99581.27</v>
      </c>
      <c r="F19" s="95"/>
      <c r="G19" s="88"/>
      <c r="H19" s="88"/>
    </row>
    <row r="20" spans="1:8" ht="15">
      <c r="A20" s="7"/>
      <c r="B20" s="5" t="s">
        <v>188</v>
      </c>
      <c r="C20" s="90"/>
      <c r="D20" s="93">
        <f>D21+D22+D23+D24</f>
        <v>255482.53000000003</v>
      </c>
      <c r="E20" s="93">
        <f>E21+E22+E23+E24</f>
        <v>127797.76</v>
      </c>
      <c r="F20" s="92"/>
      <c r="G20" s="88"/>
      <c r="H20" s="88"/>
    </row>
    <row r="21" spans="1:8" ht="15">
      <c r="A21" s="7">
        <v>760</v>
      </c>
      <c r="B21" s="6" t="s">
        <v>189</v>
      </c>
      <c r="C21" s="90"/>
      <c r="D21" s="94">
        <v>165453.89</v>
      </c>
      <c r="E21" s="94">
        <v>4829.29</v>
      </c>
      <c r="F21" s="95"/>
      <c r="G21" s="88"/>
      <c r="H21" s="88"/>
    </row>
    <row r="22" spans="1:8" ht="17.25" customHeight="1">
      <c r="A22" s="7">
        <v>764</v>
      </c>
      <c r="B22" s="6" t="s">
        <v>190</v>
      </c>
      <c r="C22" s="90"/>
      <c r="D22" s="94"/>
      <c r="E22" s="94"/>
      <c r="F22" s="95"/>
      <c r="G22" s="88"/>
      <c r="H22" s="88"/>
    </row>
    <row r="23" spans="1:8" ht="15">
      <c r="A23" s="7">
        <v>768</v>
      </c>
      <c r="B23" s="6" t="s">
        <v>191</v>
      </c>
      <c r="C23" s="90"/>
      <c r="D23" s="94"/>
      <c r="E23" s="94"/>
      <c r="F23" s="95"/>
      <c r="G23" s="88"/>
      <c r="H23" s="88"/>
    </row>
    <row r="24" spans="1:8" ht="17.25" customHeight="1">
      <c r="A24" s="7">
        <v>769</v>
      </c>
      <c r="B24" s="6" t="s">
        <v>192</v>
      </c>
      <c r="C24" s="90"/>
      <c r="D24" s="94">
        <v>90028.64</v>
      </c>
      <c r="E24" s="94">
        <v>122968.47</v>
      </c>
      <c r="F24" s="95"/>
      <c r="G24" s="88"/>
      <c r="H24" s="88"/>
    </row>
    <row r="25" spans="1:8" ht="15.75" customHeight="1">
      <c r="A25" s="7"/>
      <c r="B25" s="5" t="s">
        <v>193</v>
      </c>
      <c r="C25" s="90"/>
      <c r="D25" s="93">
        <f>D26+D37+D43</f>
        <v>924241.1599999997</v>
      </c>
      <c r="E25" s="93">
        <f>E26+E37+E43</f>
        <v>842019.6100000001</v>
      </c>
      <c r="F25" s="92"/>
      <c r="G25" s="88"/>
      <c r="H25" s="88"/>
    </row>
    <row r="26" spans="1:8" ht="17.25" customHeight="1">
      <c r="A26" s="7"/>
      <c r="B26" s="5" t="s">
        <v>194</v>
      </c>
      <c r="C26" s="90"/>
      <c r="D26" s="93">
        <f>D27+D28+D29+D30+D31+D32+D33+D34+D35+D36</f>
        <v>698084.3299999997</v>
      </c>
      <c r="E26" s="93">
        <f>E27+E28+E29+E30+E31+E32+E33+E34+E35+E36</f>
        <v>1057385.8900000001</v>
      </c>
      <c r="F26" s="92"/>
      <c r="G26" s="88"/>
      <c r="H26" s="88"/>
    </row>
    <row r="27" spans="1:8" ht="15.75" customHeight="1">
      <c r="A27" s="7">
        <v>400</v>
      </c>
      <c r="B27" s="6" t="s">
        <v>195</v>
      </c>
      <c r="C27" s="90"/>
      <c r="D27" s="94">
        <v>868557.76</v>
      </c>
      <c r="E27" s="94">
        <v>744928.17</v>
      </c>
      <c r="F27" s="95"/>
      <c r="G27" s="88"/>
      <c r="H27" s="88"/>
    </row>
    <row r="28" spans="1:8" ht="15.75" customHeight="1">
      <c r="A28" s="7"/>
      <c r="B28" s="6" t="s">
        <v>196</v>
      </c>
      <c r="C28" s="90"/>
      <c r="D28" s="94">
        <v>68214.18</v>
      </c>
      <c r="E28" s="94">
        <v>81126.49</v>
      </c>
      <c r="F28" s="95"/>
      <c r="G28" s="88"/>
      <c r="H28" s="88"/>
    </row>
    <row r="29" spans="1:8" ht="30" customHeight="1">
      <c r="A29" s="7">
        <v>402</v>
      </c>
      <c r="B29" s="6" t="s">
        <v>197</v>
      </c>
      <c r="C29" s="90"/>
      <c r="D29" s="94">
        <v>-70431.4</v>
      </c>
      <c r="E29" s="94">
        <v>-64719.21</v>
      </c>
      <c r="F29" s="95"/>
      <c r="G29" s="88"/>
      <c r="H29" s="88"/>
    </row>
    <row r="30" spans="1:8" ht="27.75" customHeight="1">
      <c r="A30" s="7">
        <v>403</v>
      </c>
      <c r="B30" s="6" t="s">
        <v>198</v>
      </c>
      <c r="C30" s="90"/>
      <c r="D30" s="94">
        <v>13122.45</v>
      </c>
      <c r="E30" s="94">
        <v>82995.25</v>
      </c>
      <c r="F30" s="95"/>
      <c r="G30" s="88"/>
      <c r="H30" s="88"/>
    </row>
    <row r="31" spans="1:8" ht="28.5" customHeight="1">
      <c r="A31" s="7">
        <v>404</v>
      </c>
      <c r="B31" s="6" t="s">
        <v>199</v>
      </c>
      <c r="C31" s="90"/>
      <c r="D31" s="94">
        <v>-12843.31</v>
      </c>
      <c r="E31" s="94">
        <v>-70518.25</v>
      </c>
      <c r="F31" s="95"/>
      <c r="G31" s="88"/>
      <c r="H31" s="88"/>
    </row>
    <row r="32" spans="1:8" s="98" customFormat="1" ht="19.5" customHeight="1">
      <c r="A32" s="96">
        <v>405</v>
      </c>
      <c r="B32" s="42" t="s">
        <v>200</v>
      </c>
      <c r="C32" s="97"/>
      <c r="D32" s="94">
        <v>128828.88</v>
      </c>
      <c r="E32" s="94">
        <v>-84334.56</v>
      </c>
      <c r="F32" s="95"/>
      <c r="G32" s="82"/>
      <c r="H32" s="82"/>
    </row>
    <row r="33" spans="1:8" s="98" customFormat="1" ht="27.75" customHeight="1">
      <c r="A33" s="96">
        <v>406</v>
      </c>
      <c r="B33" s="42" t="s">
        <v>201</v>
      </c>
      <c r="C33" s="97"/>
      <c r="D33" s="94">
        <v>-46191.42</v>
      </c>
      <c r="E33" s="94">
        <v>17082.29</v>
      </c>
      <c r="F33" s="95"/>
      <c r="G33" s="82"/>
      <c r="H33" s="82"/>
    </row>
    <row r="34" spans="1:8" s="98" customFormat="1" ht="18.75" customHeight="1">
      <c r="A34" s="96">
        <v>407</v>
      </c>
      <c r="B34" s="42" t="s">
        <v>202</v>
      </c>
      <c r="C34" s="97"/>
      <c r="D34" s="94">
        <f>-584958.81+382292.18</f>
        <v>-202666.63000000006</v>
      </c>
      <c r="E34" s="94">
        <v>123190.92</v>
      </c>
      <c r="F34" s="95"/>
      <c r="G34" s="82"/>
      <c r="H34" s="82"/>
    </row>
    <row r="35" spans="1:8" s="98" customFormat="1" ht="28.5" customHeight="1">
      <c r="A35" s="96">
        <v>408</v>
      </c>
      <c r="B35" s="42" t="s">
        <v>203</v>
      </c>
      <c r="C35" s="97"/>
      <c r="D35" s="94"/>
      <c r="E35" s="94"/>
      <c r="F35" s="95"/>
      <c r="G35" s="82"/>
      <c r="H35" s="95"/>
    </row>
    <row r="36" spans="1:8" s="98" customFormat="1" ht="15.75" customHeight="1">
      <c r="A36" s="96">
        <v>409</v>
      </c>
      <c r="B36" s="42" t="s">
        <v>204</v>
      </c>
      <c r="C36" s="97"/>
      <c r="D36" s="94">
        <f>-81689.14+33182.96</f>
        <v>-48506.18</v>
      </c>
      <c r="E36" s="94">
        <v>227634.79</v>
      </c>
      <c r="F36" s="95"/>
      <c r="G36" s="82"/>
      <c r="H36" s="95"/>
    </row>
    <row r="37" spans="1:8" ht="15.75" customHeight="1">
      <c r="A37" s="7"/>
      <c r="B37" s="5" t="s">
        <v>205</v>
      </c>
      <c r="C37" s="90"/>
      <c r="D37" s="99">
        <f>D38+D39+D40+D41+D42</f>
        <v>0</v>
      </c>
      <c r="E37" s="99">
        <f>E38+E39+E40+E41+E42</f>
        <v>-402032.52</v>
      </c>
      <c r="F37" s="92"/>
      <c r="G37" s="88"/>
      <c r="H37" s="88"/>
    </row>
    <row r="38" spans="1:8" ht="18.75" customHeight="1">
      <c r="A38" s="7" t="s">
        <v>206</v>
      </c>
      <c r="B38" s="6" t="s">
        <v>207</v>
      </c>
      <c r="C38" s="90"/>
      <c r="D38" s="94"/>
      <c r="E38" s="94"/>
      <c r="F38" s="95"/>
      <c r="G38" s="88"/>
      <c r="H38" s="88"/>
    </row>
    <row r="39" spans="1:8" ht="17.25" customHeight="1">
      <c r="A39" s="7" t="s">
        <v>208</v>
      </c>
      <c r="B39" s="6" t="s">
        <v>209</v>
      </c>
      <c r="C39" s="90"/>
      <c r="D39" s="94"/>
      <c r="E39" s="94"/>
      <c r="F39" s="95"/>
      <c r="G39" s="88"/>
      <c r="H39" s="88"/>
    </row>
    <row r="40" spans="1:8" ht="17.25" customHeight="1">
      <c r="A40" s="7">
        <v>415</v>
      </c>
      <c r="B40" s="6" t="s">
        <v>210</v>
      </c>
      <c r="C40" s="90"/>
      <c r="D40" s="94"/>
      <c r="E40" s="94">
        <v>-402032.52</v>
      </c>
      <c r="F40" s="95"/>
      <c r="G40" s="88"/>
      <c r="H40" s="88"/>
    </row>
    <row r="41" spans="1:8" ht="15.75" customHeight="1">
      <c r="A41" s="7">
        <v>416.417</v>
      </c>
      <c r="B41" s="6" t="s">
        <v>211</v>
      </c>
      <c r="C41" s="90"/>
      <c r="D41" s="94"/>
      <c r="E41" s="94"/>
      <c r="F41" s="95"/>
      <c r="G41" s="88"/>
      <c r="H41" s="88"/>
    </row>
    <row r="42" spans="1:8" ht="15.75" customHeight="1">
      <c r="A42" s="7">
        <v>418.419</v>
      </c>
      <c r="B42" s="6" t="s">
        <v>212</v>
      </c>
      <c r="C42" s="90"/>
      <c r="D42" s="94"/>
      <c r="E42" s="94"/>
      <c r="F42" s="95"/>
      <c r="G42" s="88"/>
      <c r="H42" s="88"/>
    </row>
    <row r="43" spans="1:8" ht="18" customHeight="1">
      <c r="A43" s="7"/>
      <c r="B43" s="5" t="s">
        <v>213</v>
      </c>
      <c r="C43" s="90"/>
      <c r="D43" s="93">
        <f>D44+D45+D46+D47+D48+D49+D50+D51+D52</f>
        <v>226156.83000000002</v>
      </c>
      <c r="E43" s="93">
        <f>E44+E45+E46+E47+E48+E49+E50+E51+E52</f>
        <v>186666.24</v>
      </c>
      <c r="F43" s="92"/>
      <c r="G43" s="88"/>
      <c r="H43" s="88"/>
    </row>
    <row r="44" spans="1:8" ht="15.75" customHeight="1">
      <c r="A44" s="7">
        <v>420</v>
      </c>
      <c r="B44" s="6" t="s">
        <v>214</v>
      </c>
      <c r="C44" s="90"/>
      <c r="D44" s="94">
        <v>0</v>
      </c>
      <c r="E44" s="94">
        <v>39772.84</v>
      </c>
      <c r="F44" s="95"/>
      <c r="G44" s="88"/>
      <c r="H44" s="88"/>
    </row>
    <row r="45" spans="1:8" ht="15.75" customHeight="1">
      <c r="A45" s="7">
        <v>421</v>
      </c>
      <c r="B45" s="6" t="s">
        <v>215</v>
      </c>
      <c r="C45" s="90"/>
      <c r="D45" s="94"/>
      <c r="E45" s="94"/>
      <c r="F45" s="95"/>
      <c r="G45" s="88"/>
      <c r="H45" s="88"/>
    </row>
    <row r="46" spans="1:8" ht="15.75" customHeight="1">
      <c r="A46" s="7">
        <v>422</v>
      </c>
      <c r="B46" s="6" t="s">
        <v>216</v>
      </c>
      <c r="C46" s="90"/>
      <c r="D46" s="94">
        <v>52263.96</v>
      </c>
      <c r="E46" s="94">
        <v>50384.49</v>
      </c>
      <c r="F46" s="95"/>
      <c r="G46" s="88"/>
      <c r="H46" s="88"/>
    </row>
    <row r="47" spans="1:8" ht="18" customHeight="1">
      <c r="A47" s="7">
        <v>423</v>
      </c>
      <c r="B47" s="6" t="s">
        <v>217</v>
      </c>
      <c r="C47" s="90"/>
      <c r="D47" s="94">
        <v>27611.64</v>
      </c>
      <c r="E47" s="94">
        <v>26916.72</v>
      </c>
      <c r="F47" s="95"/>
      <c r="G47" s="88"/>
      <c r="H47" s="88"/>
    </row>
    <row r="48" spans="1:8" ht="17.25" customHeight="1">
      <c r="A48" s="7">
        <v>424</v>
      </c>
      <c r="B48" s="6" t="s">
        <v>218</v>
      </c>
      <c r="C48" s="90"/>
      <c r="D48" s="94">
        <v>109685.6</v>
      </c>
      <c r="E48" s="94">
        <v>68667.44</v>
      </c>
      <c r="F48" s="95"/>
      <c r="G48" s="88"/>
      <c r="H48" s="88"/>
    </row>
    <row r="49" spans="1:8" ht="16.5" customHeight="1">
      <c r="A49" s="7">
        <v>429</v>
      </c>
      <c r="B49" s="6" t="s">
        <v>219</v>
      </c>
      <c r="C49" s="90"/>
      <c r="D49" s="94">
        <v>36595.63</v>
      </c>
      <c r="E49" s="94">
        <v>924.75</v>
      </c>
      <c r="F49" s="95"/>
      <c r="G49" s="88"/>
      <c r="H49" s="88"/>
    </row>
    <row r="50" spans="1:8" ht="29.25" customHeight="1">
      <c r="A50" s="7">
        <v>460</v>
      </c>
      <c r="B50" s="6" t="s">
        <v>220</v>
      </c>
      <c r="C50" s="90"/>
      <c r="D50" s="94"/>
      <c r="E50" s="94"/>
      <c r="F50" s="95"/>
      <c r="G50" s="88"/>
      <c r="H50" s="88"/>
    </row>
    <row r="51" spans="1:8" ht="18" customHeight="1">
      <c r="A51" s="7">
        <v>463</v>
      </c>
      <c r="B51" s="6" t="s">
        <v>221</v>
      </c>
      <c r="C51" s="90"/>
      <c r="D51" s="94"/>
      <c r="E51" s="94"/>
      <c r="F51" s="95"/>
      <c r="G51" s="88"/>
      <c r="H51" s="88"/>
    </row>
    <row r="52" spans="1:8" ht="15" customHeight="1">
      <c r="A52" s="7">
        <v>462.469</v>
      </c>
      <c r="B52" s="6" t="s">
        <v>222</v>
      </c>
      <c r="C52" s="90"/>
      <c r="D52" s="94"/>
      <c r="E52" s="94"/>
      <c r="F52" s="95"/>
      <c r="G52" s="88"/>
      <c r="H52" s="88"/>
    </row>
    <row r="53" spans="1:8" ht="15.75" customHeight="1">
      <c r="A53" s="7"/>
      <c r="B53" s="5" t="s">
        <v>223</v>
      </c>
      <c r="C53" s="90"/>
      <c r="D53" s="93">
        <f>D10-D25</f>
        <v>1730315.5100000002</v>
      </c>
      <c r="E53" s="93">
        <f>E10-E25</f>
        <v>1588585.4499999995</v>
      </c>
      <c r="F53" s="92"/>
      <c r="G53" s="88"/>
      <c r="H53" s="88"/>
    </row>
    <row r="54" spans="1:8" ht="19.5" customHeight="1">
      <c r="A54" s="7"/>
      <c r="B54" s="5" t="s">
        <v>224</v>
      </c>
      <c r="C54" s="90"/>
      <c r="D54" s="93">
        <f>D55+D56+D57+D58+D62+D67+D74+D75</f>
        <v>1168038.0300000003</v>
      </c>
      <c r="E54" s="93">
        <f>E55+E56+E57+E58+E62+E67+E74+E75</f>
        <v>1065548.4300000002</v>
      </c>
      <c r="F54" s="92"/>
      <c r="G54" s="88"/>
      <c r="H54" s="88"/>
    </row>
    <row r="55" spans="1:8" ht="18.75" customHeight="1">
      <c r="A55" s="7">
        <v>440</v>
      </c>
      <c r="B55" s="5" t="s">
        <v>225</v>
      </c>
      <c r="C55" s="90"/>
      <c r="D55" s="94">
        <v>608070.31</v>
      </c>
      <c r="E55" s="94">
        <v>574424.76</v>
      </c>
      <c r="F55" s="95"/>
      <c r="G55" s="88"/>
      <c r="H55" s="88"/>
    </row>
    <row r="56" spans="1:8" ht="16.5" customHeight="1">
      <c r="A56" s="7">
        <v>441</v>
      </c>
      <c r="B56" s="5" t="s">
        <v>226</v>
      </c>
      <c r="C56" s="90"/>
      <c r="D56" s="94">
        <v>26362.96</v>
      </c>
      <c r="E56" s="94">
        <v>51195.68</v>
      </c>
      <c r="F56" s="95"/>
      <c r="G56" s="88"/>
      <c r="H56" s="88"/>
    </row>
    <row r="57" spans="1:8" ht="18" customHeight="1">
      <c r="A57" s="7">
        <v>45</v>
      </c>
      <c r="B57" s="5" t="s">
        <v>227</v>
      </c>
      <c r="C57" s="90"/>
      <c r="D57" s="94">
        <v>35798.63</v>
      </c>
      <c r="E57" s="94">
        <v>44721.1</v>
      </c>
      <c r="F57" s="95"/>
      <c r="G57" s="88"/>
      <c r="H57" s="88"/>
    </row>
    <row r="58" spans="1:8" ht="15">
      <c r="A58" s="77"/>
      <c r="B58" s="5" t="s">
        <v>228</v>
      </c>
      <c r="C58" s="90"/>
      <c r="D58" s="93">
        <f>D59+D60+D61</f>
        <v>231938.93000000002</v>
      </c>
      <c r="E58" s="93">
        <f>E59+E60+E61</f>
        <v>223822.58000000002</v>
      </c>
      <c r="F58" s="92"/>
      <c r="G58" s="88"/>
      <c r="H58" s="88"/>
    </row>
    <row r="59" spans="1:8" ht="18" customHeight="1">
      <c r="A59" s="7" t="s">
        <v>370</v>
      </c>
      <c r="B59" s="6" t="s">
        <v>229</v>
      </c>
      <c r="C59" s="90"/>
      <c r="D59" s="94">
        <v>121609.92</v>
      </c>
      <c r="E59" s="94">
        <v>121836.47</v>
      </c>
      <c r="F59" s="95"/>
      <c r="G59" s="88"/>
      <c r="H59" s="88"/>
    </row>
    <row r="60" spans="1:8" ht="15">
      <c r="A60" s="7">
        <v>473.474</v>
      </c>
      <c r="B60" s="6" t="s">
        <v>230</v>
      </c>
      <c r="C60" s="90"/>
      <c r="D60" s="94">
        <f>68306.47+20828.81</f>
        <v>89135.28</v>
      </c>
      <c r="E60" s="94">
        <v>94142.13</v>
      </c>
      <c r="F60" s="95"/>
      <c r="G60" s="88"/>
      <c r="H60" s="88"/>
    </row>
    <row r="61" spans="1:8" ht="15">
      <c r="A61" s="7">
        <v>476</v>
      </c>
      <c r="B61" s="6" t="s">
        <v>231</v>
      </c>
      <c r="C61" s="90"/>
      <c r="D61" s="94">
        <v>21193.73</v>
      </c>
      <c r="E61" s="94">
        <v>7843.98</v>
      </c>
      <c r="F61" s="95"/>
      <c r="G61" s="88"/>
      <c r="H61" s="88"/>
    </row>
    <row r="62" spans="1:8" ht="15">
      <c r="A62" s="77"/>
      <c r="B62" s="5" t="s">
        <v>232</v>
      </c>
      <c r="C62" s="90"/>
      <c r="D62" s="93">
        <f>D63+D64+D65+D66</f>
        <v>68340.13</v>
      </c>
      <c r="E62" s="93">
        <f>E63+E64+E65+E66</f>
        <v>44510.5</v>
      </c>
      <c r="F62" s="92"/>
      <c r="G62" s="88"/>
      <c r="H62" s="88"/>
    </row>
    <row r="63" spans="1:8" ht="30">
      <c r="A63" s="7" t="s">
        <v>371</v>
      </c>
      <c r="B63" s="6" t="s">
        <v>233</v>
      </c>
      <c r="C63" s="100"/>
      <c r="D63" s="94">
        <v>20748.86</v>
      </c>
      <c r="E63" s="94">
        <v>14371.73</v>
      </c>
      <c r="F63" s="95"/>
      <c r="G63" s="88"/>
      <c r="H63" s="88"/>
    </row>
    <row r="64" spans="1:8" ht="14.25" customHeight="1">
      <c r="A64" s="7">
        <v>431</v>
      </c>
      <c r="B64" s="6" t="s">
        <v>234</v>
      </c>
      <c r="C64" s="90"/>
      <c r="D64" s="94">
        <v>29478.25</v>
      </c>
      <c r="E64" s="94">
        <v>9734.32</v>
      </c>
      <c r="F64" s="95"/>
      <c r="G64" s="88"/>
      <c r="H64" s="88"/>
    </row>
    <row r="65" spans="1:8" ht="15.75" customHeight="1">
      <c r="A65" s="7">
        <v>433</v>
      </c>
      <c r="B65" s="6" t="s">
        <v>235</v>
      </c>
      <c r="C65" s="90"/>
      <c r="D65" s="94">
        <v>18113.02</v>
      </c>
      <c r="E65" s="94">
        <v>20404.45</v>
      </c>
      <c r="F65" s="95"/>
      <c r="G65" s="88"/>
      <c r="H65" s="88"/>
    </row>
    <row r="66" spans="1:8" ht="15">
      <c r="A66" s="7">
        <v>439</v>
      </c>
      <c r="B66" s="6" t="s">
        <v>236</v>
      </c>
      <c r="C66" s="90"/>
      <c r="D66" s="94"/>
      <c r="E66" s="94"/>
      <c r="F66" s="95"/>
      <c r="G66" s="88"/>
      <c r="H66" s="88"/>
    </row>
    <row r="67" spans="1:8" ht="15">
      <c r="A67" s="77"/>
      <c r="B67" s="5" t="s">
        <v>237</v>
      </c>
      <c r="C67" s="90"/>
      <c r="D67" s="93">
        <f>D68+D69+D70+D71+D72+D73</f>
        <v>231013.83000000002</v>
      </c>
      <c r="E67" s="93">
        <f>E68+E69+E70+E71+E72+E73</f>
        <v>193608.37</v>
      </c>
      <c r="F67" s="92"/>
      <c r="G67" s="88"/>
      <c r="H67" s="88"/>
    </row>
    <row r="68" spans="1:8" ht="44.25" customHeight="1">
      <c r="A68" s="7">
        <v>443.446</v>
      </c>
      <c r="B68" s="6" t="s">
        <v>238</v>
      </c>
      <c r="C68" s="90"/>
      <c r="D68" s="94">
        <v>43206.93</v>
      </c>
      <c r="E68" s="94">
        <v>32335.35</v>
      </c>
      <c r="F68" s="95"/>
      <c r="G68" s="88"/>
      <c r="H68" s="88"/>
    </row>
    <row r="69" spans="1:8" ht="15.75" customHeight="1">
      <c r="A69" s="7">
        <v>442</v>
      </c>
      <c r="B69" s="6" t="s">
        <v>239</v>
      </c>
      <c r="C69" s="90"/>
      <c r="D69" s="94">
        <v>3579.23</v>
      </c>
      <c r="E69" s="94">
        <v>4762.41</v>
      </c>
      <c r="F69" s="95"/>
      <c r="G69" s="88"/>
      <c r="H69" s="88"/>
    </row>
    <row r="70" spans="1:8" ht="15.75" customHeight="1">
      <c r="A70" s="7">
        <v>445</v>
      </c>
      <c r="B70" s="6" t="s">
        <v>240</v>
      </c>
      <c r="C70" s="90"/>
      <c r="D70" s="94">
        <v>7793.02</v>
      </c>
      <c r="E70" s="94">
        <v>6223.26</v>
      </c>
      <c r="F70" s="95"/>
      <c r="G70" s="88"/>
      <c r="H70" s="88"/>
    </row>
    <row r="71" spans="1:8" ht="15.75" customHeight="1">
      <c r="A71" s="7">
        <v>447</v>
      </c>
      <c r="B71" s="6" t="s">
        <v>241</v>
      </c>
      <c r="C71" s="90"/>
      <c r="D71" s="94">
        <v>40114.71</v>
      </c>
      <c r="E71" s="94">
        <v>31694.36</v>
      </c>
      <c r="F71" s="95"/>
      <c r="G71" s="88"/>
      <c r="H71" s="88"/>
    </row>
    <row r="72" spans="1:8" ht="15.75" customHeight="1">
      <c r="A72" s="7">
        <v>448</v>
      </c>
      <c r="B72" s="6" t="s">
        <v>242</v>
      </c>
      <c r="C72" s="90"/>
      <c r="D72" s="94">
        <v>89120.41</v>
      </c>
      <c r="E72" s="94">
        <v>80895.6</v>
      </c>
      <c r="F72" s="95"/>
      <c r="G72" s="88"/>
      <c r="H72" s="88"/>
    </row>
    <row r="73" spans="1:8" ht="15.75" customHeight="1">
      <c r="A73" s="7">
        <v>444.449</v>
      </c>
      <c r="B73" s="6" t="s">
        <v>243</v>
      </c>
      <c r="C73" s="90"/>
      <c r="D73" s="94">
        <v>47199.53</v>
      </c>
      <c r="E73" s="94">
        <v>37697.39</v>
      </c>
      <c r="F73" s="95"/>
      <c r="G73" s="88"/>
      <c r="H73" s="88"/>
    </row>
    <row r="74" spans="1:8" ht="15.75" customHeight="1">
      <c r="A74" s="7">
        <v>48</v>
      </c>
      <c r="B74" s="5" t="s">
        <v>244</v>
      </c>
      <c r="C74" s="90"/>
      <c r="D74" s="94">
        <v>21292.87</v>
      </c>
      <c r="E74" s="94">
        <v>21957.95</v>
      </c>
      <c r="F74" s="95"/>
      <c r="G74" s="88"/>
      <c r="H74" s="88"/>
    </row>
    <row r="75" spans="1:8" ht="15.75" customHeight="1">
      <c r="A75" s="7">
        <v>706</v>
      </c>
      <c r="B75" s="5" t="s">
        <v>245</v>
      </c>
      <c r="C75" s="90"/>
      <c r="D75" s="94">
        <v>-54779.63</v>
      </c>
      <c r="E75" s="94">
        <v>-88692.51</v>
      </c>
      <c r="F75" s="95"/>
      <c r="G75" s="88"/>
      <c r="H75" s="88"/>
    </row>
    <row r="76" spans="1:8" ht="15.75" customHeight="1">
      <c r="A76" s="7"/>
      <c r="B76" s="5" t="s">
        <v>246</v>
      </c>
      <c r="C76" s="90"/>
      <c r="D76" s="93">
        <f>D53-D54</f>
        <v>562277.48</v>
      </c>
      <c r="E76" s="93">
        <f>E53-E54</f>
        <v>523037.0199999993</v>
      </c>
      <c r="F76" s="92"/>
      <c r="G76" s="88"/>
      <c r="H76" s="88"/>
    </row>
    <row r="77" spans="1:8" ht="15.75" customHeight="1">
      <c r="A77" s="7"/>
      <c r="B77" s="5" t="s">
        <v>247</v>
      </c>
      <c r="C77" s="90"/>
      <c r="D77" s="93">
        <f>D92+D109</f>
        <v>157337.98</v>
      </c>
      <c r="E77" s="93">
        <f>E92+E109</f>
        <v>200858.32</v>
      </c>
      <c r="F77" s="92"/>
      <c r="G77" s="88"/>
      <c r="H77" s="88"/>
    </row>
    <row r="78" spans="1:8" ht="31.5" customHeight="1">
      <c r="A78" s="7"/>
      <c r="B78" s="5" t="s">
        <v>248</v>
      </c>
      <c r="C78" s="90"/>
      <c r="D78" s="93">
        <f>D79+D80+D81+D82+D83+D84</f>
        <v>173158.94</v>
      </c>
      <c r="E78" s="93">
        <f>E79+E80+E81+E82+E83+E84</f>
        <v>220894.16</v>
      </c>
      <c r="F78" s="92"/>
      <c r="G78" s="88"/>
      <c r="H78" s="88"/>
    </row>
    <row r="79" spans="1:8" ht="15.75" customHeight="1">
      <c r="A79" s="7">
        <v>770</v>
      </c>
      <c r="B79" s="6" t="s">
        <v>249</v>
      </c>
      <c r="C79" s="90"/>
      <c r="D79" s="94">
        <v>167232.46</v>
      </c>
      <c r="E79" s="94">
        <v>220134.66</v>
      </c>
      <c r="F79" s="95"/>
      <c r="G79" s="88"/>
      <c r="H79" s="88"/>
    </row>
    <row r="80" spans="1:8" ht="29.25" customHeight="1">
      <c r="A80" s="7">
        <v>771</v>
      </c>
      <c r="B80" s="6" t="s">
        <v>250</v>
      </c>
      <c r="C80" s="90"/>
      <c r="D80" s="94">
        <v>0</v>
      </c>
      <c r="E80" s="94"/>
      <c r="F80" s="95"/>
      <c r="G80" s="88"/>
      <c r="H80" s="88"/>
    </row>
    <row r="81" spans="1:8" ht="16.5" customHeight="1">
      <c r="A81" s="7">
        <v>772</v>
      </c>
      <c r="B81" s="6" t="s">
        <v>251</v>
      </c>
      <c r="C81" s="90"/>
      <c r="D81" s="94"/>
      <c r="E81" s="94"/>
      <c r="F81" s="95"/>
      <c r="G81" s="88"/>
      <c r="H81" s="88"/>
    </row>
    <row r="82" spans="1:8" ht="15" customHeight="1">
      <c r="A82" s="7">
        <v>774</v>
      </c>
      <c r="B82" s="6" t="s">
        <v>252</v>
      </c>
      <c r="C82" s="90"/>
      <c r="D82" s="94"/>
      <c r="E82" s="94"/>
      <c r="F82" s="95"/>
      <c r="G82" s="88"/>
      <c r="H82" s="88"/>
    </row>
    <row r="83" spans="1:8" ht="15.75" customHeight="1">
      <c r="A83" s="7">
        <v>775</v>
      </c>
      <c r="B83" s="6" t="s">
        <v>253</v>
      </c>
      <c r="C83" s="90"/>
      <c r="D83" s="94"/>
      <c r="E83" s="94"/>
      <c r="F83" s="95"/>
      <c r="G83" s="88"/>
      <c r="H83" s="88"/>
    </row>
    <row r="84" spans="1:8" ht="46.5" customHeight="1">
      <c r="A84" s="7" t="s">
        <v>254</v>
      </c>
      <c r="B84" s="6" t="s">
        <v>255</v>
      </c>
      <c r="C84" s="90"/>
      <c r="D84" s="94">
        <v>5926.48</v>
      </c>
      <c r="E84" s="94">
        <v>759.5</v>
      </c>
      <c r="F84" s="95"/>
      <c r="G84" s="88"/>
      <c r="H84" s="88"/>
    </row>
    <row r="85" spans="1:8" ht="27.75" customHeight="1">
      <c r="A85" s="7"/>
      <c r="B85" s="5" t="s">
        <v>256</v>
      </c>
      <c r="C85" s="90"/>
      <c r="D85" s="93">
        <f>D86+D87+D88+D89+D90+D91</f>
        <v>17444.25</v>
      </c>
      <c r="E85" s="93">
        <f>E86+E87+E88+E89+E90+E91</f>
        <v>26086.6</v>
      </c>
      <c r="F85" s="92"/>
      <c r="G85" s="88"/>
      <c r="H85" s="88"/>
    </row>
    <row r="86" spans="1:8" ht="17.25" customHeight="1">
      <c r="A86" s="7">
        <v>730</v>
      </c>
      <c r="B86" s="6" t="s">
        <v>257</v>
      </c>
      <c r="C86" s="90"/>
      <c r="D86" s="94">
        <v>13912.97</v>
      </c>
      <c r="E86" s="94">
        <v>23584</v>
      </c>
      <c r="F86" s="95"/>
      <c r="G86" s="88"/>
      <c r="H86" s="88"/>
    </row>
    <row r="87" spans="1:8" ht="18" customHeight="1">
      <c r="A87" s="7">
        <v>732</v>
      </c>
      <c r="B87" s="6" t="s">
        <v>258</v>
      </c>
      <c r="C87" s="90"/>
      <c r="D87" s="94"/>
      <c r="E87" s="94"/>
      <c r="F87" s="95"/>
      <c r="G87" s="88"/>
      <c r="H87" s="88"/>
    </row>
    <row r="88" spans="1:8" ht="18.75" customHeight="1">
      <c r="A88" s="7">
        <v>734</v>
      </c>
      <c r="B88" s="6" t="s">
        <v>259</v>
      </c>
      <c r="C88" s="90"/>
      <c r="D88" s="94"/>
      <c r="E88" s="94"/>
      <c r="F88" s="95"/>
      <c r="G88" s="88"/>
      <c r="H88" s="88"/>
    </row>
    <row r="89" spans="1:8" ht="15.75" customHeight="1">
      <c r="A89" s="7">
        <v>735</v>
      </c>
      <c r="B89" s="6" t="s">
        <v>260</v>
      </c>
      <c r="C89" s="90"/>
      <c r="D89" s="94"/>
      <c r="E89" s="94"/>
      <c r="F89" s="95"/>
      <c r="G89" s="88"/>
      <c r="H89" s="88"/>
    </row>
    <row r="90" spans="1:8" ht="45.75" customHeight="1">
      <c r="A90" s="7" t="s">
        <v>261</v>
      </c>
      <c r="B90" s="6" t="s">
        <v>262</v>
      </c>
      <c r="C90" s="90"/>
      <c r="D90" s="94"/>
      <c r="E90" s="94"/>
      <c r="F90" s="95"/>
      <c r="G90" s="88"/>
      <c r="H90" s="88"/>
    </row>
    <row r="91" spans="1:8" ht="63.75" customHeight="1">
      <c r="A91" s="7" t="s">
        <v>359</v>
      </c>
      <c r="B91" s="6" t="s">
        <v>263</v>
      </c>
      <c r="C91" s="90"/>
      <c r="D91" s="94">
        <v>3531.28</v>
      </c>
      <c r="E91" s="94">
        <v>2502.6</v>
      </c>
      <c r="F91" s="95"/>
      <c r="G91" s="88"/>
      <c r="H91" s="88"/>
    </row>
    <row r="92" spans="1:8" ht="33.75" customHeight="1">
      <c r="A92" s="7"/>
      <c r="B92" s="5" t="s">
        <v>264</v>
      </c>
      <c r="C92" s="90"/>
      <c r="D92" s="93">
        <f>D78-D85</f>
        <v>155714.69</v>
      </c>
      <c r="E92" s="93">
        <f>E78-E85</f>
        <v>194807.56</v>
      </c>
      <c r="F92" s="92"/>
      <c r="G92" s="88"/>
      <c r="H92" s="88"/>
    </row>
    <row r="93" spans="1:8" ht="32.25" customHeight="1">
      <c r="A93" s="7"/>
      <c r="B93" s="101" t="s">
        <v>265</v>
      </c>
      <c r="C93" s="90"/>
      <c r="D93" s="93">
        <f>D94+D95+D96+D97+D98+D99+D100+0.03</f>
        <v>1623.29</v>
      </c>
      <c r="E93" s="93">
        <f>E94+E95+E96+E97+E98+E99+E100</f>
        <v>6050.76</v>
      </c>
      <c r="F93" s="92"/>
      <c r="G93" s="88"/>
      <c r="H93" s="88"/>
    </row>
    <row r="94" spans="1:8" ht="17.25" customHeight="1">
      <c r="A94" s="7">
        <v>770</v>
      </c>
      <c r="B94" s="6" t="s">
        <v>266</v>
      </c>
      <c r="C94" s="90"/>
      <c r="D94" s="94"/>
      <c r="E94" s="94"/>
      <c r="F94" s="95"/>
      <c r="G94" s="88"/>
      <c r="H94" s="88"/>
    </row>
    <row r="95" spans="1:8" ht="15.75" customHeight="1">
      <c r="A95" s="7">
        <v>772</v>
      </c>
      <c r="B95" s="6" t="s">
        <v>267</v>
      </c>
      <c r="C95" s="90"/>
      <c r="D95" s="94"/>
      <c r="E95" s="94"/>
      <c r="F95" s="95"/>
      <c r="G95" s="88"/>
      <c r="H95" s="88"/>
    </row>
    <row r="96" spans="1:8" ht="15.75" customHeight="1">
      <c r="A96" s="102">
        <v>771774</v>
      </c>
      <c r="B96" s="6" t="s">
        <v>268</v>
      </c>
      <c r="C96" s="90"/>
      <c r="D96" s="94"/>
      <c r="E96" s="94"/>
      <c r="F96" s="95"/>
      <c r="G96" s="88"/>
      <c r="H96" s="88"/>
    </row>
    <row r="97" spans="1:8" ht="14.25" customHeight="1">
      <c r="A97" s="7">
        <v>773</v>
      </c>
      <c r="B97" s="6" t="s">
        <v>269</v>
      </c>
      <c r="C97" s="90"/>
      <c r="D97" s="94"/>
      <c r="E97" s="94"/>
      <c r="F97" s="95"/>
      <c r="G97" s="88"/>
      <c r="H97" s="88"/>
    </row>
    <row r="98" spans="1:8" ht="40.5" customHeight="1">
      <c r="A98" s="7" t="s">
        <v>270</v>
      </c>
      <c r="B98" s="6" t="s">
        <v>271</v>
      </c>
      <c r="C98" s="90"/>
      <c r="D98" s="94"/>
      <c r="E98" s="94"/>
      <c r="F98" s="95"/>
      <c r="G98" s="88"/>
      <c r="H98" s="88"/>
    </row>
    <row r="99" spans="1:8" ht="15" customHeight="1">
      <c r="A99" s="7" t="s">
        <v>272</v>
      </c>
      <c r="B99" s="6" t="s">
        <v>273</v>
      </c>
      <c r="C99" s="90"/>
      <c r="D99" s="94"/>
      <c r="E99" s="94"/>
      <c r="F99" s="95"/>
      <c r="G99" s="88"/>
      <c r="H99" s="88"/>
    </row>
    <row r="100" spans="1:8" ht="46.5" customHeight="1">
      <c r="A100" s="7" t="s">
        <v>360</v>
      </c>
      <c r="B100" s="6" t="s">
        <v>274</v>
      </c>
      <c r="C100" s="90"/>
      <c r="D100" s="94">
        <f>1463.26+160</f>
        <v>1623.26</v>
      </c>
      <c r="E100" s="94">
        <f>300+5740.76+10</f>
        <v>6050.76</v>
      </c>
      <c r="F100" s="95"/>
      <c r="G100" s="88"/>
      <c r="H100" s="88"/>
    </row>
    <row r="101" spans="1:8" ht="37.5" customHeight="1">
      <c r="A101" s="7"/>
      <c r="B101" s="101" t="s">
        <v>275</v>
      </c>
      <c r="C101" s="90"/>
      <c r="D101" s="93">
        <f>D102+D103+D104+D105+D106+D107+D108</f>
        <v>0</v>
      </c>
      <c r="E101" s="93">
        <f>E102+E103+E104+E105+E106+E107+E108</f>
        <v>0</v>
      </c>
      <c r="F101" s="95"/>
      <c r="G101" s="88"/>
      <c r="H101" s="88"/>
    </row>
    <row r="102" spans="1:8" ht="18" customHeight="1">
      <c r="A102" s="7">
        <v>730</v>
      </c>
      <c r="B102" s="6" t="s">
        <v>276</v>
      </c>
      <c r="C102" s="90"/>
      <c r="D102" s="94"/>
      <c r="E102" s="94"/>
      <c r="F102" s="95"/>
      <c r="G102" s="88"/>
      <c r="H102" s="88"/>
    </row>
    <row r="103" spans="1:8" ht="17.25" customHeight="1">
      <c r="A103" s="7">
        <v>732</v>
      </c>
      <c r="B103" s="6" t="s">
        <v>277</v>
      </c>
      <c r="C103" s="90"/>
      <c r="D103" s="94"/>
      <c r="E103" s="94"/>
      <c r="F103" s="95"/>
      <c r="G103" s="88"/>
      <c r="H103" s="88"/>
    </row>
    <row r="104" spans="1:8" ht="15.75" customHeight="1">
      <c r="A104" s="7" t="s">
        <v>358</v>
      </c>
      <c r="B104" s="6" t="s">
        <v>278</v>
      </c>
      <c r="C104" s="90"/>
      <c r="D104" s="94"/>
      <c r="E104" s="94"/>
      <c r="F104" s="95"/>
      <c r="G104" s="88"/>
      <c r="H104" s="88"/>
    </row>
    <row r="105" spans="1:8" ht="48" customHeight="1">
      <c r="A105" s="7" t="s">
        <v>279</v>
      </c>
      <c r="B105" s="6" t="s">
        <v>280</v>
      </c>
      <c r="C105" s="90"/>
      <c r="D105" s="94"/>
      <c r="E105" s="94"/>
      <c r="F105" s="95"/>
      <c r="G105" s="88"/>
      <c r="H105" s="88"/>
    </row>
    <row r="106" spans="1:8" ht="31.5" customHeight="1">
      <c r="A106" s="7" t="s">
        <v>281</v>
      </c>
      <c r="B106" s="6" t="s">
        <v>282</v>
      </c>
      <c r="C106" s="90"/>
      <c r="D106" s="94"/>
      <c r="E106" s="94"/>
      <c r="F106" s="95"/>
      <c r="G106" s="88"/>
      <c r="H106" s="88"/>
    </row>
    <row r="107" spans="1:8" ht="25.5" customHeight="1">
      <c r="A107" s="102">
        <v>745746747</v>
      </c>
      <c r="B107" s="6" t="s">
        <v>283</v>
      </c>
      <c r="C107" s="90"/>
      <c r="D107" s="94"/>
      <c r="E107" s="94"/>
      <c r="F107" s="95"/>
      <c r="G107" s="88"/>
      <c r="H107" s="88"/>
    </row>
    <row r="108" spans="1:8" ht="15.75" customHeight="1">
      <c r="A108" s="102">
        <v>748749</v>
      </c>
      <c r="B108" s="6" t="s">
        <v>284</v>
      </c>
      <c r="C108" s="90"/>
      <c r="D108" s="94"/>
      <c r="E108" s="94"/>
      <c r="F108" s="95"/>
      <c r="G108" s="88"/>
      <c r="H108" s="88"/>
    </row>
    <row r="109" spans="1:8" ht="36" customHeight="1">
      <c r="A109" s="7"/>
      <c r="B109" s="5" t="s">
        <v>285</v>
      </c>
      <c r="C109" s="90"/>
      <c r="D109" s="93">
        <f>D93-D101</f>
        <v>1623.29</v>
      </c>
      <c r="E109" s="93">
        <f>E93-E101</f>
        <v>6050.76</v>
      </c>
      <c r="F109" s="92"/>
      <c r="G109" s="88"/>
      <c r="H109" s="88"/>
    </row>
    <row r="110" spans="1:8" ht="32.25" customHeight="1">
      <c r="A110" s="7"/>
      <c r="B110" s="5" t="s">
        <v>286</v>
      </c>
      <c r="C110" s="90"/>
      <c r="D110" s="93">
        <f>D76+D77</f>
        <v>719615.46</v>
      </c>
      <c r="E110" s="93">
        <f>E76+E77</f>
        <v>723895.3399999994</v>
      </c>
      <c r="F110" s="92"/>
      <c r="G110" s="88"/>
      <c r="H110" s="88"/>
    </row>
    <row r="111" spans="1:8" ht="15.75" customHeight="1">
      <c r="A111" s="7"/>
      <c r="B111" s="5" t="s">
        <v>287</v>
      </c>
      <c r="C111" s="90"/>
      <c r="D111" s="93">
        <f>D112+D113</f>
        <v>0</v>
      </c>
      <c r="E111" s="93">
        <f>E112+E113</f>
        <v>0</v>
      </c>
      <c r="F111" s="95"/>
      <c r="G111" s="88"/>
      <c r="H111" s="88"/>
    </row>
    <row r="112" spans="1:8" ht="15.75" customHeight="1">
      <c r="A112" s="7">
        <v>820</v>
      </c>
      <c r="B112" s="6" t="s">
        <v>288</v>
      </c>
      <c r="C112" s="90"/>
      <c r="D112" s="94"/>
      <c r="E112" s="94"/>
      <c r="F112" s="95"/>
      <c r="G112" s="88"/>
      <c r="H112" s="88"/>
    </row>
    <row r="113" spans="1:8" ht="15.75" customHeight="1">
      <c r="A113" s="7">
        <v>823</v>
      </c>
      <c r="B113" s="6" t="s">
        <v>289</v>
      </c>
      <c r="C113" s="90"/>
      <c r="D113" s="94"/>
      <c r="E113" s="94"/>
      <c r="F113" s="95"/>
      <c r="G113" s="88"/>
      <c r="H113" s="88"/>
    </row>
    <row r="114" spans="1:8" ht="21.75" customHeight="1">
      <c r="A114" s="7"/>
      <c r="B114" s="5" t="s">
        <v>290</v>
      </c>
      <c r="C114" s="100"/>
      <c r="D114" s="93">
        <f>D110+D111</f>
        <v>719615.46</v>
      </c>
      <c r="E114" s="93">
        <f>E110-E111</f>
        <v>723895.3399999994</v>
      </c>
      <c r="F114" s="92"/>
      <c r="G114" s="88"/>
      <c r="H114" s="88"/>
    </row>
    <row r="115" spans="1:8" ht="19.5" customHeight="1">
      <c r="A115" s="7"/>
      <c r="B115" s="5" t="s">
        <v>291</v>
      </c>
      <c r="C115" s="90"/>
      <c r="D115" s="94"/>
      <c r="E115" s="94"/>
      <c r="F115" s="95"/>
      <c r="G115" s="88"/>
      <c r="H115" s="88"/>
    </row>
    <row r="116" spans="1:8" ht="48" customHeight="1">
      <c r="A116" s="7" t="s">
        <v>292</v>
      </c>
      <c r="B116" s="6" t="s">
        <v>293</v>
      </c>
      <c r="C116" s="90"/>
      <c r="D116" s="94"/>
      <c r="E116" s="94"/>
      <c r="F116" s="95"/>
      <c r="G116" s="88"/>
      <c r="H116" s="88"/>
    </row>
    <row r="117" spans="1:8" ht="20.25" customHeight="1">
      <c r="A117" s="7"/>
      <c r="B117" s="5" t="s">
        <v>294</v>
      </c>
      <c r="C117" s="100"/>
      <c r="D117" s="100">
        <f>D114/19402</f>
        <v>37.08975672611071</v>
      </c>
      <c r="E117" s="100">
        <f>E114/19402</f>
        <v>37.310346356045734</v>
      </c>
      <c r="F117" s="95"/>
      <c r="G117" s="88"/>
      <c r="H117" s="88"/>
    </row>
    <row r="118" spans="1:8" ht="15">
      <c r="A118" s="103"/>
      <c r="B118" s="104"/>
      <c r="C118" s="105"/>
      <c r="D118" s="105"/>
      <c r="E118" s="105"/>
      <c r="G118" s="88"/>
      <c r="H118" s="88"/>
    </row>
    <row r="119" spans="1:6" s="84" customFormat="1" ht="33" customHeight="1">
      <c r="A119" s="106" t="s">
        <v>346</v>
      </c>
      <c r="B119" s="107"/>
      <c r="C119" s="106"/>
      <c r="D119" s="106"/>
      <c r="E119" s="106"/>
      <c r="F119" s="108"/>
    </row>
    <row r="120" spans="1:7" ht="33" customHeight="1">
      <c r="A120" s="106" t="s">
        <v>347</v>
      </c>
      <c r="B120" s="106"/>
      <c r="C120" s="83"/>
      <c r="D120" s="109"/>
      <c r="E120" s="109"/>
      <c r="F120" s="109"/>
      <c r="G120" s="109"/>
    </row>
    <row r="121" spans="1:7" ht="15">
      <c r="A121" s="106"/>
      <c r="B121" s="110"/>
      <c r="C121" s="79"/>
      <c r="D121" s="111"/>
      <c r="E121" s="111"/>
      <c r="F121" s="79"/>
      <c r="G121" s="111"/>
    </row>
    <row r="122" spans="1:7" ht="15">
      <c r="A122" s="84" t="s">
        <v>352</v>
      </c>
      <c r="B122" s="84"/>
      <c r="C122" s="82"/>
      <c r="D122" s="95"/>
      <c r="E122" s="95"/>
      <c r="F122" s="80"/>
      <c r="G122" s="95"/>
    </row>
    <row r="123" spans="1:7" ht="15">
      <c r="A123" s="112" t="s">
        <v>365</v>
      </c>
      <c r="B123" s="113"/>
      <c r="C123" s="82"/>
      <c r="D123" s="95"/>
      <c r="E123" s="95"/>
      <c r="G123" s="95"/>
    </row>
    <row r="124" spans="3:7" ht="15">
      <c r="C124" s="82"/>
      <c r="D124" s="95"/>
      <c r="E124" s="95"/>
      <c r="G124" s="95"/>
    </row>
    <row r="125" spans="3:7" ht="15">
      <c r="C125" s="83"/>
      <c r="D125" s="111"/>
      <c r="E125" s="111"/>
      <c r="F125" s="81"/>
      <c r="G125" s="111"/>
    </row>
    <row r="126" spans="3:7" ht="15">
      <c r="C126" s="82"/>
      <c r="D126" s="82"/>
      <c r="E126" s="82"/>
      <c r="G126" s="82"/>
    </row>
    <row r="130" ht="15">
      <c r="C130" s="114"/>
    </row>
  </sheetData>
  <sheetProtection/>
  <printOptions/>
  <pageMargins left="0.2755905511811024" right="0.2755905511811024" top="0.2362204724409449" bottom="0.1968503937007874" header="0.31496062992125984" footer="0.1968503937007874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zoomScalePageLayoutView="0" workbookViewId="0" topLeftCell="A64">
      <selection activeCell="G79" sqref="G79"/>
    </sheetView>
  </sheetViews>
  <sheetFormatPr defaultColWidth="9.140625" defaultRowHeight="15"/>
  <cols>
    <col min="1" max="1" width="18.140625" style="60" customWidth="1"/>
    <col min="2" max="2" width="56.28125" style="0" customWidth="1"/>
    <col min="3" max="3" width="10.421875" style="0" customWidth="1"/>
    <col min="4" max="4" width="16.28125" style="62" customWidth="1"/>
    <col min="5" max="5" width="15.8515625" style="62" customWidth="1"/>
    <col min="6" max="6" width="15.7109375" style="62" bestFit="1" customWidth="1"/>
  </cols>
  <sheetData>
    <row r="1" spans="1:5" ht="15">
      <c r="A1" s="115" t="s">
        <v>339</v>
      </c>
      <c r="B1" s="115"/>
      <c r="C1" s="22"/>
      <c r="D1" s="61"/>
      <c r="E1" s="61"/>
    </row>
    <row r="2" spans="1:5" ht="15">
      <c r="A2" s="115" t="s">
        <v>340</v>
      </c>
      <c r="B2" s="115"/>
      <c r="C2" s="22"/>
      <c r="D2" s="61"/>
      <c r="E2" s="61"/>
    </row>
    <row r="3" spans="1:5" ht="15">
      <c r="A3" s="115" t="s">
        <v>341</v>
      </c>
      <c r="B3" s="115"/>
      <c r="C3" s="22"/>
      <c r="D3" s="61"/>
      <c r="E3" s="61"/>
    </row>
    <row r="4" spans="1:5" ht="15">
      <c r="A4" s="115" t="s">
        <v>342</v>
      </c>
      <c r="B4" s="115"/>
      <c r="C4" s="22"/>
      <c r="D4" s="61"/>
      <c r="E4" s="61"/>
    </row>
    <row r="5" spans="1:5" ht="15">
      <c r="A5" s="118" t="s">
        <v>177</v>
      </c>
      <c r="B5" s="118"/>
      <c r="C5" s="118"/>
      <c r="D5" s="118"/>
      <c r="E5" s="118"/>
    </row>
    <row r="6" spans="1:5" ht="15">
      <c r="A6" s="119" t="s">
        <v>369</v>
      </c>
      <c r="B6" s="119"/>
      <c r="C6" s="119"/>
      <c r="D6" s="119"/>
      <c r="E6" s="119"/>
    </row>
    <row r="7" spans="1:5" ht="15">
      <c r="A7" s="120" t="s">
        <v>58</v>
      </c>
      <c r="B7" s="120"/>
      <c r="C7" s="120"/>
      <c r="D7" s="120"/>
      <c r="E7" s="120"/>
    </row>
    <row r="8" spans="1:5" ht="15" customHeight="1">
      <c r="A8" s="117" t="s">
        <v>59</v>
      </c>
      <c r="B8" s="117" t="s">
        <v>0</v>
      </c>
      <c r="C8" s="117" t="s">
        <v>325</v>
      </c>
      <c r="D8" s="117" t="s">
        <v>326</v>
      </c>
      <c r="E8" s="117"/>
    </row>
    <row r="9" spans="1:5" ht="30">
      <c r="A9" s="117"/>
      <c r="B9" s="117"/>
      <c r="C9" s="117"/>
      <c r="D9" s="63" t="s">
        <v>3</v>
      </c>
      <c r="E9" s="63" t="s">
        <v>4</v>
      </c>
    </row>
    <row r="10" spans="1:5" ht="15">
      <c r="A10" s="59">
        <v>1</v>
      </c>
      <c r="B10" s="59">
        <v>2</v>
      </c>
      <c r="C10" s="59">
        <v>3</v>
      </c>
      <c r="D10" s="64">
        <v>4</v>
      </c>
      <c r="E10" s="64">
        <v>5</v>
      </c>
    </row>
    <row r="11" spans="1:5" ht="15">
      <c r="A11" s="48" t="s">
        <v>57</v>
      </c>
      <c r="B11" s="46" t="s">
        <v>60</v>
      </c>
      <c r="C11" s="49"/>
      <c r="D11" s="69">
        <f>D12+D13+D14+D15</f>
        <v>75139.88999999996</v>
      </c>
      <c r="E11" s="69">
        <f>E12+E13+E14+E15</f>
        <v>80250.47999999998</v>
      </c>
    </row>
    <row r="12" spans="1:5" ht="15">
      <c r="A12" s="48" t="s">
        <v>329</v>
      </c>
      <c r="B12" s="46" t="s">
        <v>61</v>
      </c>
      <c r="C12" s="49"/>
      <c r="D12" s="70"/>
      <c r="E12" s="70"/>
    </row>
    <row r="13" spans="1:5" ht="15">
      <c r="A13" s="48" t="s">
        <v>62</v>
      </c>
      <c r="B13" s="46" t="s">
        <v>63</v>
      </c>
      <c r="C13" s="49"/>
      <c r="D13" s="71">
        <v>430891.48</v>
      </c>
      <c r="E13" s="71">
        <v>425550.3</v>
      </c>
    </row>
    <row r="14" spans="1:5" ht="30">
      <c r="A14" s="48" t="s">
        <v>328</v>
      </c>
      <c r="B14" s="50" t="s">
        <v>64</v>
      </c>
      <c r="C14" s="49"/>
      <c r="D14" s="71"/>
      <c r="E14" s="71"/>
    </row>
    <row r="15" spans="1:5" ht="30">
      <c r="A15" s="48" t="s">
        <v>330</v>
      </c>
      <c r="B15" s="50" t="s">
        <v>65</v>
      </c>
      <c r="C15" s="49"/>
      <c r="D15" s="71">
        <v>-355751.59</v>
      </c>
      <c r="E15" s="71">
        <v>-345299.82</v>
      </c>
    </row>
    <row r="16" spans="1:5" ht="30">
      <c r="A16" s="48" t="s">
        <v>57</v>
      </c>
      <c r="B16" s="50" t="s">
        <v>66</v>
      </c>
      <c r="C16" s="49"/>
      <c r="D16" s="72">
        <f>D17+D18+D19+D20+D21</f>
        <v>1098488.1299999997</v>
      </c>
      <c r="E16" s="72">
        <f>E17+E18+E19+E20+E21</f>
        <v>1063307</v>
      </c>
    </row>
    <row r="17" spans="1:5" ht="30">
      <c r="A17" s="48" t="s">
        <v>331</v>
      </c>
      <c r="B17" s="50" t="s">
        <v>67</v>
      </c>
      <c r="C17" s="49"/>
      <c r="D17" s="71">
        <v>1263084.23</v>
      </c>
      <c r="E17" s="71">
        <v>1263084.23</v>
      </c>
    </row>
    <row r="18" spans="1:5" ht="30">
      <c r="A18" s="48" t="s">
        <v>68</v>
      </c>
      <c r="B18" s="50" t="s">
        <v>69</v>
      </c>
      <c r="C18" s="49"/>
      <c r="D18" s="71">
        <v>1331404.99</v>
      </c>
      <c r="E18" s="71">
        <v>1271419.25</v>
      </c>
    </row>
    <row r="19" spans="1:5" ht="45">
      <c r="A19" s="48" t="s">
        <v>332</v>
      </c>
      <c r="B19" s="50" t="s">
        <v>70</v>
      </c>
      <c r="C19" s="49"/>
      <c r="D19" s="71"/>
      <c r="E19" s="71"/>
    </row>
    <row r="20" spans="1:5" ht="30">
      <c r="A20" s="48" t="s">
        <v>71</v>
      </c>
      <c r="B20" s="50" t="s">
        <v>72</v>
      </c>
      <c r="C20" s="49"/>
      <c r="D20" s="71"/>
      <c r="E20" s="71"/>
    </row>
    <row r="21" spans="1:5" ht="30">
      <c r="A21" s="48" t="s">
        <v>333</v>
      </c>
      <c r="B21" s="50" t="s">
        <v>73</v>
      </c>
      <c r="C21" s="49"/>
      <c r="D21" s="71">
        <v>-1496001.09</v>
      </c>
      <c r="E21" s="71">
        <v>-1471196.48</v>
      </c>
    </row>
    <row r="22" spans="1:5" ht="15">
      <c r="A22" s="48" t="s">
        <v>57</v>
      </c>
      <c r="B22" s="46" t="s">
        <v>74</v>
      </c>
      <c r="C22" s="49"/>
      <c r="D22" s="73">
        <f>D23+D35</f>
        <v>6145485.82</v>
      </c>
      <c r="E22" s="73">
        <f>E23+E35</f>
        <v>5115953.750000001</v>
      </c>
    </row>
    <row r="23" spans="1:5" ht="30">
      <c r="A23" s="48" t="s">
        <v>57</v>
      </c>
      <c r="B23" s="50" t="s">
        <v>75</v>
      </c>
      <c r="C23" s="49"/>
      <c r="D23" s="73">
        <f>D24+D25+D26+D27+D28+D29+D30+D31+D32+D33+D34</f>
        <v>5747682.98</v>
      </c>
      <c r="E23" s="73">
        <f>E24+E25+E26+E27+E28+E29+E30+E31+E32+E33+E34</f>
        <v>4700425.470000001</v>
      </c>
    </row>
    <row r="24" spans="1:5" ht="30">
      <c r="A24" s="51" t="s">
        <v>372</v>
      </c>
      <c r="B24" s="46" t="s">
        <v>76</v>
      </c>
      <c r="C24" s="49"/>
      <c r="D24" s="74">
        <f>4925040.21</f>
        <v>4925040.21</v>
      </c>
      <c r="E24" s="74">
        <f>11303.31+3311483.37+558868.58</f>
        <v>3881655.2600000002</v>
      </c>
    </row>
    <row r="25" spans="1:5" ht="30">
      <c r="A25" s="51" t="s">
        <v>77</v>
      </c>
      <c r="B25" s="46" t="s">
        <v>78</v>
      </c>
      <c r="C25" s="49"/>
      <c r="D25" s="70"/>
      <c r="E25" s="70"/>
    </row>
    <row r="26" spans="1:5" ht="30">
      <c r="A26" s="51" t="s">
        <v>79</v>
      </c>
      <c r="B26" s="46" t="s">
        <v>80</v>
      </c>
      <c r="C26" s="49"/>
      <c r="D26" s="70"/>
      <c r="E26" s="70"/>
    </row>
    <row r="27" spans="1:5" ht="30">
      <c r="A27" s="51" t="s">
        <v>81</v>
      </c>
      <c r="B27" s="46" t="s">
        <v>82</v>
      </c>
      <c r="C27" s="49"/>
      <c r="D27" s="70"/>
      <c r="E27" s="70"/>
    </row>
    <row r="28" spans="1:5" ht="30">
      <c r="A28" s="51" t="s">
        <v>83</v>
      </c>
      <c r="B28" s="46" t="s">
        <v>84</v>
      </c>
      <c r="C28" s="49"/>
      <c r="D28" s="70">
        <v>205000</v>
      </c>
      <c r="E28" s="70">
        <f>200000+5000</f>
        <v>205000</v>
      </c>
    </row>
    <row r="29" spans="1:5" ht="45">
      <c r="A29" s="51" t="s">
        <v>85</v>
      </c>
      <c r="B29" s="50" t="s">
        <v>86</v>
      </c>
      <c r="C29" s="49"/>
      <c r="D29" s="74">
        <v>561955.58</v>
      </c>
      <c r="E29" s="74">
        <v>558083.02</v>
      </c>
    </row>
    <row r="30" spans="1:5" ht="15">
      <c r="A30" s="48" t="s">
        <v>334</v>
      </c>
      <c r="B30" s="46" t="s">
        <v>87</v>
      </c>
      <c r="C30" s="49"/>
      <c r="D30" s="70">
        <v>50000</v>
      </c>
      <c r="E30" s="70">
        <v>50000</v>
      </c>
    </row>
    <row r="31" spans="1:5" ht="15">
      <c r="A31" s="48" t="s">
        <v>335</v>
      </c>
      <c r="B31" s="46" t="s">
        <v>88</v>
      </c>
      <c r="C31" s="49"/>
      <c r="D31" s="70"/>
      <c r="E31" s="70"/>
    </row>
    <row r="32" spans="1:5" ht="30">
      <c r="A32" s="51" t="s">
        <v>89</v>
      </c>
      <c r="B32" s="46" t="s">
        <v>90</v>
      </c>
      <c r="C32" s="49"/>
      <c r="D32" s="70"/>
      <c r="E32" s="70"/>
    </row>
    <row r="33" spans="1:5" ht="30">
      <c r="A33" s="51" t="s">
        <v>91</v>
      </c>
      <c r="B33" s="46" t="s">
        <v>92</v>
      </c>
      <c r="C33" s="49"/>
      <c r="D33" s="70">
        <v>5687.19</v>
      </c>
      <c r="E33" s="70">
        <v>5687.19</v>
      </c>
    </row>
    <row r="34" spans="1:5" ht="30">
      <c r="A34" s="51" t="s">
        <v>93</v>
      </c>
      <c r="B34" s="46" t="s">
        <v>94</v>
      </c>
      <c r="C34" s="49"/>
      <c r="D34" s="70"/>
      <c r="E34" s="70"/>
    </row>
    <row r="35" spans="1:5" ht="30">
      <c r="A35" s="48" t="s">
        <v>57</v>
      </c>
      <c r="B35" s="50" t="s">
        <v>95</v>
      </c>
      <c r="C35" s="49"/>
      <c r="D35" s="73">
        <f>D36+D37+D38</f>
        <v>397802.83999999997</v>
      </c>
      <c r="E35" s="73">
        <f>E36+E37+E38</f>
        <v>415528.28</v>
      </c>
    </row>
    <row r="36" spans="1:5" ht="45">
      <c r="A36" s="51" t="s">
        <v>96</v>
      </c>
      <c r="B36" s="50" t="s">
        <v>97</v>
      </c>
      <c r="C36" s="49"/>
      <c r="D36" s="70">
        <v>275000</v>
      </c>
      <c r="E36" s="70">
        <v>275000</v>
      </c>
    </row>
    <row r="37" spans="1:5" ht="30">
      <c r="A37" s="48" t="s">
        <v>336</v>
      </c>
      <c r="B37" s="50" t="s">
        <v>98</v>
      </c>
      <c r="C37" s="49"/>
      <c r="D37" s="70"/>
      <c r="E37" s="70"/>
    </row>
    <row r="38" spans="1:5" ht="30">
      <c r="A38" s="48" t="s">
        <v>337</v>
      </c>
      <c r="B38" s="50" t="s">
        <v>99</v>
      </c>
      <c r="C38" s="49"/>
      <c r="D38" s="70">
        <v>122802.84</v>
      </c>
      <c r="E38" s="70">
        <v>140528.28</v>
      </c>
    </row>
    <row r="39" spans="1:5" ht="15">
      <c r="A39" s="48" t="s">
        <v>57</v>
      </c>
      <c r="B39" s="46" t="s">
        <v>100</v>
      </c>
      <c r="C39" s="49"/>
      <c r="D39" s="72">
        <f>D40+D41+D42</f>
        <v>10064074.28</v>
      </c>
      <c r="E39" s="72">
        <f>E40+E41+E42</f>
        <v>11572599.04</v>
      </c>
    </row>
    <row r="40" spans="1:5" ht="15">
      <c r="A40" s="48" t="s">
        <v>101</v>
      </c>
      <c r="B40" s="46" t="s">
        <v>102</v>
      </c>
      <c r="C40" s="49"/>
      <c r="D40" s="71">
        <v>2091943.58</v>
      </c>
      <c r="E40" s="71">
        <v>2342196.26</v>
      </c>
    </row>
    <row r="41" spans="1:5" ht="15">
      <c r="A41" s="48" t="s">
        <v>103</v>
      </c>
      <c r="B41" s="46" t="s">
        <v>104</v>
      </c>
      <c r="C41" s="49"/>
      <c r="D41" s="71">
        <v>7954000</v>
      </c>
      <c r="E41" s="71">
        <v>9204000</v>
      </c>
    </row>
    <row r="42" spans="1:5" ht="30">
      <c r="A42" s="48">
        <v>186</v>
      </c>
      <c r="B42" s="50" t="s">
        <v>105</v>
      </c>
      <c r="C42" s="49"/>
      <c r="D42" s="71">
        <v>18130.7</v>
      </c>
      <c r="E42" s="71">
        <v>26402.78</v>
      </c>
    </row>
    <row r="43" spans="1:5" ht="15">
      <c r="A43" s="48" t="s">
        <v>57</v>
      </c>
      <c r="B43" s="46" t="s">
        <v>106</v>
      </c>
      <c r="C43" s="49"/>
      <c r="D43" s="72">
        <f>D44+D45+D52</f>
        <v>4333782.91</v>
      </c>
      <c r="E43" s="72">
        <f>E44+E45+E52</f>
        <v>4292122.100000001</v>
      </c>
    </row>
    <row r="44" spans="1:5" ht="15">
      <c r="A44" s="48">
        <v>11</v>
      </c>
      <c r="B44" s="46" t="s">
        <v>107</v>
      </c>
      <c r="C44" s="49"/>
      <c r="D44" s="75">
        <f>1274.22+393947.31</f>
        <v>395221.52999999997</v>
      </c>
      <c r="E44" s="75">
        <f>464050.25+3285.46+2265.48</f>
        <v>469601.19</v>
      </c>
    </row>
    <row r="45" spans="1:5" ht="15">
      <c r="A45" s="48" t="s">
        <v>57</v>
      </c>
      <c r="B45" s="46" t="s">
        <v>108</v>
      </c>
      <c r="C45" s="49"/>
      <c r="D45" s="72">
        <f>SUM(D46:D51)</f>
        <v>3938561.3800000004</v>
      </c>
      <c r="E45" s="72">
        <f>SUM(E46:E51)</f>
        <v>3822520.91</v>
      </c>
    </row>
    <row r="46" spans="1:5" ht="30">
      <c r="A46" s="48">
        <v>12</v>
      </c>
      <c r="B46" s="52" t="s">
        <v>109</v>
      </c>
      <c r="C46" s="57"/>
      <c r="D46" s="71">
        <v>3366490.91</v>
      </c>
      <c r="E46" s="71">
        <v>3253759.95</v>
      </c>
    </row>
    <row r="47" spans="1:5" ht="30">
      <c r="A47" s="48">
        <v>13</v>
      </c>
      <c r="B47" s="50" t="s">
        <v>110</v>
      </c>
      <c r="C47" s="49"/>
      <c r="D47" s="71">
        <v>245352.79</v>
      </c>
      <c r="E47" s="71">
        <v>181312.73</v>
      </c>
    </row>
    <row r="48" spans="1:5" ht="15">
      <c r="A48" s="48">
        <v>14</v>
      </c>
      <c r="B48" s="50" t="s">
        <v>111</v>
      </c>
      <c r="C48" s="49"/>
      <c r="D48" s="71">
        <v>83799.38</v>
      </c>
      <c r="E48" s="71">
        <v>90209.56</v>
      </c>
    </row>
    <row r="49" spans="1:5" ht="15">
      <c r="A49" s="48">
        <v>15</v>
      </c>
      <c r="B49" s="50" t="s">
        <v>112</v>
      </c>
      <c r="C49" s="49"/>
      <c r="D49" s="71">
        <v>129268.69</v>
      </c>
      <c r="E49" s="71">
        <v>91672.26</v>
      </c>
    </row>
    <row r="50" spans="1:5" ht="15">
      <c r="A50" s="48">
        <v>16</v>
      </c>
      <c r="B50" s="50" t="s">
        <v>113</v>
      </c>
      <c r="C50" s="49"/>
      <c r="D50" s="71">
        <v>12443.66</v>
      </c>
      <c r="E50" s="71">
        <v>17041.12</v>
      </c>
    </row>
    <row r="51" spans="1:5" ht="15">
      <c r="A51" s="48">
        <v>17</v>
      </c>
      <c r="B51" s="50" t="s">
        <v>114</v>
      </c>
      <c r="C51" s="49"/>
      <c r="D51" s="71">
        <v>101205.95</v>
      </c>
      <c r="E51" s="71">
        <v>188525.29</v>
      </c>
    </row>
    <row r="52" spans="1:5" ht="30">
      <c r="A52" s="51" t="s">
        <v>115</v>
      </c>
      <c r="B52" s="46" t="s">
        <v>116</v>
      </c>
      <c r="C52" s="49"/>
      <c r="D52" s="71"/>
      <c r="E52" s="71"/>
    </row>
    <row r="53" spans="1:5" ht="75">
      <c r="A53" s="51" t="s">
        <v>117</v>
      </c>
      <c r="B53" s="46" t="s">
        <v>118</v>
      </c>
      <c r="C53" s="49"/>
      <c r="D53" s="76">
        <f>493672.47+41401.79+5894.83+122831.5+63524.02+55.5</f>
        <v>727380.11</v>
      </c>
      <c r="E53" s="76">
        <v>580789.99</v>
      </c>
    </row>
    <row r="54" spans="1:5" ht="15">
      <c r="A54" s="48" t="s">
        <v>363</v>
      </c>
      <c r="B54" s="46" t="s">
        <v>119</v>
      </c>
      <c r="C54" s="49"/>
      <c r="D54" s="76">
        <f>+D55+D56</f>
        <v>363707.69999999995</v>
      </c>
      <c r="E54" s="76">
        <f>+E55+E56</f>
        <v>1507450.32</v>
      </c>
    </row>
    <row r="55" spans="1:5" ht="15">
      <c r="A55" s="48" t="s">
        <v>362</v>
      </c>
      <c r="B55" s="46" t="s">
        <v>120</v>
      </c>
      <c r="C55" s="49"/>
      <c r="D55" s="71">
        <v>296650.68</v>
      </c>
      <c r="E55" s="71">
        <v>1422131.33</v>
      </c>
    </row>
    <row r="56" spans="1:5" ht="30">
      <c r="A56" s="51" t="s">
        <v>327</v>
      </c>
      <c r="B56" s="46" t="s">
        <v>121</v>
      </c>
      <c r="C56" s="49"/>
      <c r="D56" s="71">
        <f>11349.89+55707.13</f>
        <v>67057.01999999999</v>
      </c>
      <c r="E56" s="71">
        <f>60036.17+25282.82</f>
        <v>85318.98999999999</v>
      </c>
    </row>
    <row r="57" spans="1:5" ht="15">
      <c r="A57" s="48" t="s">
        <v>361</v>
      </c>
      <c r="B57" s="46" t="s">
        <v>122</v>
      </c>
      <c r="C57" s="49"/>
      <c r="D57" s="76">
        <v>18514.61</v>
      </c>
      <c r="E57" s="76">
        <v>18514.61</v>
      </c>
    </row>
    <row r="58" spans="1:7" ht="15">
      <c r="A58" s="48"/>
      <c r="B58" s="46" t="s">
        <v>123</v>
      </c>
      <c r="C58" s="49"/>
      <c r="D58" s="73">
        <f>D11+D16+D22+D39+D43+D53+D54+D57</f>
        <v>22826573.449999996</v>
      </c>
      <c r="E58" s="73">
        <f>E11+E16+E22+E39+E43+E53+E54+E57</f>
        <v>24230987.29</v>
      </c>
      <c r="G58" s="34"/>
    </row>
    <row r="59" spans="1:5" ht="15">
      <c r="A59" s="116" t="s">
        <v>124</v>
      </c>
      <c r="B59" s="116"/>
      <c r="C59" s="116"/>
      <c r="D59" s="116"/>
      <c r="E59" s="116"/>
    </row>
    <row r="60" spans="1:5" ht="15">
      <c r="A60" s="117" t="s">
        <v>59</v>
      </c>
      <c r="B60" s="117" t="s">
        <v>0</v>
      </c>
      <c r="C60" s="117" t="s">
        <v>325</v>
      </c>
      <c r="D60" s="117" t="s">
        <v>326</v>
      </c>
      <c r="E60" s="117"/>
    </row>
    <row r="61" spans="1:5" ht="30">
      <c r="A61" s="117"/>
      <c r="B61" s="117"/>
      <c r="C61" s="117"/>
      <c r="D61" s="65" t="s">
        <v>3</v>
      </c>
      <c r="E61" s="65" t="s">
        <v>4</v>
      </c>
    </row>
    <row r="62" spans="1:5" ht="15">
      <c r="A62" s="59">
        <v>1</v>
      </c>
      <c r="B62" s="59">
        <v>2</v>
      </c>
      <c r="C62" s="59">
        <v>3</v>
      </c>
      <c r="D62" s="64">
        <v>4</v>
      </c>
      <c r="E62" s="64">
        <v>5</v>
      </c>
    </row>
    <row r="63" spans="1:5" ht="15">
      <c r="A63" s="59" t="s">
        <v>57</v>
      </c>
      <c r="B63" s="46" t="s">
        <v>125</v>
      </c>
      <c r="C63" s="49"/>
      <c r="D63" s="72">
        <f>D64+D65</f>
        <v>4033303.28</v>
      </c>
      <c r="E63" s="72">
        <f>E64+E65</f>
        <v>4033303</v>
      </c>
    </row>
    <row r="64" spans="1:5" ht="15">
      <c r="A64" s="59">
        <v>900</v>
      </c>
      <c r="B64" s="46" t="s">
        <v>126</v>
      </c>
      <c r="C64" s="49"/>
      <c r="D64" s="71">
        <v>4033303.28</v>
      </c>
      <c r="E64" s="71">
        <v>4033303</v>
      </c>
    </row>
    <row r="65" spans="1:5" ht="15">
      <c r="A65" s="59">
        <v>901</v>
      </c>
      <c r="B65" s="46" t="s">
        <v>127</v>
      </c>
      <c r="C65" s="49"/>
      <c r="D65" s="71"/>
      <c r="E65" s="71"/>
    </row>
    <row r="66" spans="1:5" ht="15">
      <c r="A66" s="59" t="s">
        <v>57</v>
      </c>
      <c r="B66" s="46" t="s">
        <v>128</v>
      </c>
      <c r="C66" s="49"/>
      <c r="D66" s="72">
        <f>D67+D68+D73+D74+D75</f>
        <v>768457.39</v>
      </c>
      <c r="E66" s="72">
        <f>E67+E68+E73+E74+E75</f>
        <v>1962678.1199999999</v>
      </c>
    </row>
    <row r="67" spans="1:5" ht="15">
      <c r="A67" s="59">
        <v>910</v>
      </c>
      <c r="B67" s="47" t="s">
        <v>129</v>
      </c>
      <c r="C67" s="49"/>
      <c r="D67" s="70"/>
      <c r="E67" s="70"/>
    </row>
    <row r="68" spans="1:5" ht="15">
      <c r="A68" s="59">
        <v>911</v>
      </c>
      <c r="B68" s="47" t="s">
        <v>130</v>
      </c>
      <c r="C68" s="49"/>
      <c r="D68" s="73">
        <f>D69+D70+D71+D72</f>
        <v>0</v>
      </c>
      <c r="E68" s="73">
        <f>E69+E70+E71+E72</f>
        <v>0</v>
      </c>
    </row>
    <row r="69" spans="1:5" ht="15">
      <c r="A69" s="59" t="s">
        <v>57</v>
      </c>
      <c r="B69" s="46" t="s">
        <v>131</v>
      </c>
      <c r="C69" s="49"/>
      <c r="D69" s="70"/>
      <c r="E69" s="70"/>
    </row>
    <row r="70" spans="1:5" ht="15">
      <c r="A70" s="59" t="s">
        <v>57</v>
      </c>
      <c r="B70" s="46" t="s">
        <v>132</v>
      </c>
      <c r="C70" s="49"/>
      <c r="D70" s="70"/>
      <c r="E70" s="70"/>
    </row>
    <row r="71" spans="1:5" ht="15">
      <c r="A71" s="59" t="s">
        <v>57</v>
      </c>
      <c r="B71" s="46" t="s">
        <v>133</v>
      </c>
      <c r="C71" s="49"/>
      <c r="D71" s="70"/>
      <c r="E71" s="70"/>
    </row>
    <row r="72" spans="1:5" ht="15">
      <c r="A72" s="59" t="s">
        <v>57</v>
      </c>
      <c r="B72" s="46" t="s">
        <v>134</v>
      </c>
      <c r="C72" s="49"/>
      <c r="D72" s="70"/>
      <c r="E72" s="70"/>
    </row>
    <row r="73" spans="1:5" ht="15">
      <c r="A73" s="59">
        <v>919</v>
      </c>
      <c r="B73" s="47" t="s">
        <v>135</v>
      </c>
      <c r="C73" s="49"/>
      <c r="D73" s="70"/>
      <c r="E73" s="70"/>
    </row>
    <row r="74" spans="1:5" ht="15">
      <c r="A74" s="59" t="s">
        <v>136</v>
      </c>
      <c r="B74" s="47" t="s">
        <v>137</v>
      </c>
      <c r="C74" s="49"/>
      <c r="D74" s="71">
        <v>48841.93</v>
      </c>
      <c r="E74" s="71">
        <v>48820.9</v>
      </c>
    </row>
    <row r="75" spans="1:5" ht="15">
      <c r="A75" s="59" t="s">
        <v>57</v>
      </c>
      <c r="B75" s="52" t="s">
        <v>138</v>
      </c>
      <c r="C75" s="49"/>
      <c r="D75" s="72">
        <f>D76+D77</f>
        <v>719615.46</v>
      </c>
      <c r="E75" s="72">
        <f>E76+E77</f>
        <v>1913857.22</v>
      </c>
    </row>
    <row r="76" spans="1:5" ht="15">
      <c r="A76" s="59" t="s">
        <v>139</v>
      </c>
      <c r="B76" s="50" t="s">
        <v>140</v>
      </c>
      <c r="C76" s="49"/>
      <c r="D76" s="71">
        <v>0</v>
      </c>
      <c r="E76" s="71">
        <v>404334.22</v>
      </c>
    </row>
    <row r="77" spans="1:5" ht="30">
      <c r="A77" s="59" t="s">
        <v>141</v>
      </c>
      <c r="B77" s="50" t="s">
        <v>142</v>
      </c>
      <c r="C77" s="49"/>
      <c r="D77" s="71">
        <v>719615.46</v>
      </c>
      <c r="E77" s="71">
        <v>1509523</v>
      </c>
    </row>
    <row r="78" spans="1:5" ht="15">
      <c r="A78" s="59" t="s">
        <v>57</v>
      </c>
      <c r="B78" s="46" t="s">
        <v>143</v>
      </c>
      <c r="C78" s="49"/>
      <c r="D78" s="72">
        <f>D79+D86+D91</f>
        <v>14931795.03</v>
      </c>
      <c r="E78" s="72">
        <f>E79+E86+E91</f>
        <v>15222881.86</v>
      </c>
    </row>
    <row r="79" spans="1:5" ht="15">
      <c r="A79" s="59" t="s">
        <v>57</v>
      </c>
      <c r="B79" s="46" t="s">
        <v>144</v>
      </c>
      <c r="C79" s="49"/>
      <c r="D79" s="72">
        <f>D80+D81+D82+D83+D84+D85</f>
        <v>14616085.42</v>
      </c>
      <c r="E79" s="72">
        <f>E80+E81+E82+E83+E84+E85</f>
        <v>14904081.4</v>
      </c>
    </row>
    <row r="80" spans="1:5" ht="15">
      <c r="A80" s="59">
        <v>980</v>
      </c>
      <c r="B80" s="46" t="s">
        <v>145</v>
      </c>
      <c r="C80" s="49"/>
      <c r="D80" s="71">
        <f>4837793.18+493672.47+41401.79+5894.83</f>
        <v>5378762.27</v>
      </c>
      <c r="E80" s="71">
        <f>5103843.93+388767.18+41595.08+10208.13</f>
        <v>5544414.319999999</v>
      </c>
    </row>
    <row r="81" spans="1:5" ht="15">
      <c r="A81" s="59">
        <v>982</v>
      </c>
      <c r="B81" s="46" t="s">
        <v>146</v>
      </c>
      <c r="C81" s="49"/>
      <c r="D81" s="71">
        <f>1586907.73+122831.5+63524.02+55.5</f>
        <v>1773318.75</v>
      </c>
      <c r="E81" s="71">
        <f>1504270.27+120441.43+18836.04+942.13</f>
        <v>1644489.8699999999</v>
      </c>
    </row>
    <row r="82" spans="1:5" ht="15">
      <c r="A82" s="59">
        <v>983</v>
      </c>
      <c r="B82" s="46" t="s">
        <v>147</v>
      </c>
      <c r="C82" s="49"/>
      <c r="D82" s="71">
        <v>6355520.76</v>
      </c>
      <c r="E82" s="71">
        <v>6940479.57</v>
      </c>
    </row>
    <row r="83" spans="1:5" ht="15">
      <c r="A83" s="59">
        <v>984</v>
      </c>
      <c r="B83" s="46" t="s">
        <v>148</v>
      </c>
      <c r="C83" s="49"/>
      <c r="D83" s="71">
        <f>693008.5+382292.18+33182.96</f>
        <v>1108483.64</v>
      </c>
      <c r="E83" s="71">
        <v>774697.64</v>
      </c>
    </row>
    <row r="84" spans="1:5" ht="15">
      <c r="A84" s="59">
        <v>985</v>
      </c>
      <c r="B84" s="46" t="s">
        <v>149</v>
      </c>
      <c r="C84" s="49"/>
      <c r="D84" s="70"/>
      <c r="E84" s="70">
        <v>0</v>
      </c>
    </row>
    <row r="85" spans="1:5" ht="30">
      <c r="A85" s="53" t="s">
        <v>150</v>
      </c>
      <c r="B85" s="50" t="s">
        <v>151</v>
      </c>
      <c r="C85" s="49"/>
      <c r="D85" s="70"/>
      <c r="E85" s="70"/>
    </row>
    <row r="86" spans="1:5" ht="30">
      <c r="A86" s="59" t="s">
        <v>57</v>
      </c>
      <c r="B86" s="50" t="s">
        <v>152</v>
      </c>
      <c r="C86" s="49"/>
      <c r="D86" s="73">
        <f>D87+D88+D89+D90</f>
        <v>0</v>
      </c>
      <c r="E86" s="73">
        <f>E87+E88+E89+E90</f>
        <v>0</v>
      </c>
    </row>
    <row r="87" spans="1:5" ht="15">
      <c r="A87" s="59">
        <v>970</v>
      </c>
      <c r="B87" s="50" t="s">
        <v>153</v>
      </c>
      <c r="C87" s="49"/>
      <c r="D87" s="70"/>
      <c r="E87" s="70"/>
    </row>
    <row r="88" spans="1:5" ht="30">
      <c r="A88" s="59">
        <v>971</v>
      </c>
      <c r="B88" s="50" t="s">
        <v>154</v>
      </c>
      <c r="C88" s="49"/>
      <c r="D88" s="70"/>
      <c r="E88" s="70"/>
    </row>
    <row r="89" spans="1:5" ht="45">
      <c r="A89" s="59">
        <v>972.973</v>
      </c>
      <c r="B89" s="50" t="s">
        <v>155</v>
      </c>
      <c r="C89" s="49"/>
      <c r="D89" s="70"/>
      <c r="E89" s="70"/>
    </row>
    <row r="90" spans="1:5" ht="15">
      <c r="A90" s="59">
        <v>974</v>
      </c>
      <c r="B90" s="46" t="s">
        <v>156</v>
      </c>
      <c r="C90" s="49"/>
      <c r="D90" s="70"/>
      <c r="E90" s="70"/>
    </row>
    <row r="91" spans="1:5" ht="15">
      <c r="A91" s="59" t="s">
        <v>57</v>
      </c>
      <c r="B91" s="46" t="s">
        <v>157</v>
      </c>
      <c r="C91" s="49"/>
      <c r="D91" s="72">
        <f>D92+D93</f>
        <v>315709.61</v>
      </c>
      <c r="E91" s="72">
        <f>E92+E93</f>
        <v>318800.45999999996</v>
      </c>
    </row>
    <row r="92" spans="1:5" ht="15">
      <c r="A92" s="59">
        <v>960</v>
      </c>
      <c r="B92" s="46" t="s">
        <v>158</v>
      </c>
      <c r="C92" s="49"/>
      <c r="D92" s="71">
        <v>151709.61</v>
      </c>
      <c r="E92" s="71">
        <v>154800.46</v>
      </c>
    </row>
    <row r="93" spans="1:5" ht="15">
      <c r="A93" s="54">
        <v>961962963967</v>
      </c>
      <c r="B93" s="46" t="s">
        <v>159</v>
      </c>
      <c r="C93" s="49"/>
      <c r="D93" s="71">
        <v>164000</v>
      </c>
      <c r="E93" s="71">
        <v>164000</v>
      </c>
    </row>
    <row r="94" spans="1:5" ht="15">
      <c r="A94" s="59" t="s">
        <v>57</v>
      </c>
      <c r="B94" s="46" t="s">
        <v>160</v>
      </c>
      <c r="C94" s="49"/>
      <c r="D94" s="73">
        <f>D95+D96+D97+D98+D99+D100+D101</f>
        <v>2647188.8200000003</v>
      </c>
      <c r="E94" s="73">
        <f>E95+E96+E97+E98+E99+E100+E101</f>
        <v>2495223.4099999997</v>
      </c>
    </row>
    <row r="95" spans="1:5" ht="15">
      <c r="A95" s="59">
        <v>22</v>
      </c>
      <c r="B95" s="46" t="s">
        <v>161</v>
      </c>
      <c r="C95" s="49"/>
      <c r="D95" s="75">
        <v>163415.18</v>
      </c>
      <c r="E95" s="75">
        <v>198900.27</v>
      </c>
    </row>
    <row r="96" spans="1:5" ht="30">
      <c r="A96" s="59">
        <v>23</v>
      </c>
      <c r="B96" s="50" t="s">
        <v>162</v>
      </c>
      <c r="C96" s="49"/>
      <c r="D96" s="71">
        <v>486430.63</v>
      </c>
      <c r="E96" s="71">
        <v>450877.95</v>
      </c>
    </row>
    <row r="97" spans="1:5" ht="15">
      <c r="A97" s="59">
        <v>24</v>
      </c>
      <c r="B97" s="50" t="s">
        <v>163</v>
      </c>
      <c r="C97" s="49"/>
      <c r="D97" s="70"/>
      <c r="E97" s="70"/>
    </row>
    <row r="98" spans="1:5" ht="15">
      <c r="A98" s="59">
        <v>25</v>
      </c>
      <c r="B98" s="50" t="s">
        <v>164</v>
      </c>
      <c r="C98" s="49"/>
      <c r="D98" s="71">
        <v>65107.58</v>
      </c>
      <c r="E98" s="71">
        <v>66764.39</v>
      </c>
    </row>
    <row r="99" spans="1:5" ht="15">
      <c r="A99" s="55">
        <v>26</v>
      </c>
      <c r="B99" s="50" t="s">
        <v>165</v>
      </c>
      <c r="C99" s="49"/>
      <c r="D99" s="71">
        <v>1778047.33</v>
      </c>
      <c r="E99" s="71">
        <v>1500614.23</v>
      </c>
    </row>
    <row r="100" spans="1:6" s="43" customFormat="1" ht="15">
      <c r="A100" s="56">
        <v>21</v>
      </c>
      <c r="B100" s="52" t="s">
        <v>166</v>
      </c>
      <c r="C100" s="57"/>
      <c r="D100" s="71">
        <v>200</v>
      </c>
      <c r="E100" s="71">
        <v>28260.01</v>
      </c>
      <c r="F100" s="66"/>
    </row>
    <row r="101" spans="1:5" ht="30">
      <c r="A101" s="55" t="s">
        <v>167</v>
      </c>
      <c r="B101" s="50" t="s">
        <v>168</v>
      </c>
      <c r="C101" s="49"/>
      <c r="D101" s="70">
        <f>153988.1</f>
        <v>153988.1</v>
      </c>
      <c r="E101" s="70">
        <v>249806.56</v>
      </c>
    </row>
    <row r="102" spans="1:5" ht="30">
      <c r="A102" s="59" t="s">
        <v>57</v>
      </c>
      <c r="B102" s="50" t="s">
        <v>169</v>
      </c>
      <c r="C102" s="49"/>
      <c r="D102" s="73">
        <f>D103+D104+D105+D106</f>
        <v>0</v>
      </c>
      <c r="E102" s="73">
        <f>E103+E104+E105+E106</f>
        <v>4086.41</v>
      </c>
    </row>
    <row r="103" spans="1:5" ht="15">
      <c r="A103" s="59">
        <v>950.951</v>
      </c>
      <c r="B103" s="50" t="s">
        <v>170</v>
      </c>
      <c r="C103" s="49"/>
      <c r="D103" s="70"/>
      <c r="E103" s="70"/>
    </row>
    <row r="104" spans="1:5" ht="15">
      <c r="A104" s="59">
        <v>954</v>
      </c>
      <c r="B104" s="50" t="s">
        <v>171</v>
      </c>
      <c r="C104" s="49"/>
      <c r="D104" s="70"/>
      <c r="E104" s="70"/>
    </row>
    <row r="105" spans="1:5" ht="15">
      <c r="A105" s="59" t="s">
        <v>172</v>
      </c>
      <c r="B105" s="46" t="s">
        <v>173</v>
      </c>
      <c r="C105" s="49"/>
      <c r="D105" s="70">
        <v>0</v>
      </c>
      <c r="E105" s="70">
        <v>0</v>
      </c>
    </row>
    <row r="106" spans="1:5" ht="15">
      <c r="A106" s="59">
        <v>957</v>
      </c>
      <c r="B106" s="46" t="s">
        <v>174</v>
      </c>
      <c r="C106" s="49"/>
      <c r="D106" s="71"/>
      <c r="E106" s="71">
        <v>4086.41</v>
      </c>
    </row>
    <row r="107" spans="1:5" ht="15">
      <c r="A107" s="59">
        <v>969</v>
      </c>
      <c r="B107" s="46" t="s">
        <v>175</v>
      </c>
      <c r="C107" s="49"/>
      <c r="D107" s="71">
        <v>445828.93</v>
      </c>
      <c r="E107" s="71">
        <v>512813.9</v>
      </c>
    </row>
    <row r="108" spans="1:5" ht="15">
      <c r="A108" s="59" t="s">
        <v>57</v>
      </c>
      <c r="B108" s="46" t="s">
        <v>176</v>
      </c>
      <c r="C108" s="49"/>
      <c r="D108" s="73">
        <f>D63+D66+D78+D94+D102+D107</f>
        <v>22826573.45</v>
      </c>
      <c r="E108" s="73">
        <f>E63+E66+E78+E94+E102+E107</f>
        <v>24230986.7</v>
      </c>
    </row>
    <row r="110" spans="1:4" ht="15">
      <c r="A110" s="115" t="s">
        <v>343</v>
      </c>
      <c r="B110" s="115"/>
      <c r="D110" s="67"/>
    </row>
    <row r="111" spans="1:2" ht="15">
      <c r="A111" s="115" t="s">
        <v>344</v>
      </c>
      <c r="B111" s="115"/>
    </row>
    <row r="112" spans="1:2" ht="15">
      <c r="A112" s="58"/>
      <c r="B112" s="21"/>
    </row>
    <row r="113" spans="1:2" ht="15">
      <c r="A113" s="115" t="s">
        <v>345</v>
      </c>
      <c r="B113" s="115"/>
    </row>
    <row r="114" spans="1:2" ht="15">
      <c r="A114" s="115" t="s">
        <v>365</v>
      </c>
      <c r="B114" s="115"/>
    </row>
    <row r="116" ht="15">
      <c r="E116" s="68"/>
    </row>
  </sheetData>
  <sheetProtection/>
  <mergeCells count="20">
    <mergeCell ref="A111:B111"/>
    <mergeCell ref="A113:B113"/>
    <mergeCell ref="A114:B114"/>
    <mergeCell ref="A5:E5"/>
    <mergeCell ref="A6:E6"/>
    <mergeCell ref="A7:E7"/>
    <mergeCell ref="A8:A9"/>
    <mergeCell ref="B8:B9"/>
    <mergeCell ref="D8:E8"/>
    <mergeCell ref="C8:C9"/>
    <mergeCell ref="A1:B1"/>
    <mergeCell ref="A2:B2"/>
    <mergeCell ref="A3:B3"/>
    <mergeCell ref="A4:B4"/>
    <mergeCell ref="A59:E59"/>
    <mergeCell ref="A110:B110"/>
    <mergeCell ref="A60:A61"/>
    <mergeCell ref="B60:B61"/>
    <mergeCell ref="C60:C61"/>
    <mergeCell ref="D60:E60"/>
  </mergeCells>
  <printOptions/>
  <pageMargins left="0.15748031496062992" right="0.1968503937007874" top="0.31496062992125984" bottom="0.15748031496062992" header="0.31496062992125984" footer="0.1574803149606299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52">
      <selection activeCell="L58" sqref="L58"/>
    </sheetView>
  </sheetViews>
  <sheetFormatPr defaultColWidth="9.140625" defaultRowHeight="15"/>
  <cols>
    <col min="1" max="1" width="11.00390625" style="0" customWidth="1"/>
    <col min="2" max="2" width="50.00390625" style="0" customWidth="1"/>
    <col min="3" max="3" width="11.421875" style="0" customWidth="1"/>
    <col min="4" max="4" width="18.140625" style="0" customWidth="1"/>
    <col min="5" max="5" width="18.00390625" style="0" customWidth="1"/>
  </cols>
  <sheetData>
    <row r="1" spans="1:5" ht="15">
      <c r="A1" s="21" t="s">
        <v>348</v>
      </c>
      <c r="B1" s="21"/>
      <c r="C1" s="21"/>
      <c r="D1" s="21"/>
      <c r="E1" s="21"/>
    </row>
    <row r="2" spans="1:5" ht="15">
      <c r="A2" s="21" t="s">
        <v>349</v>
      </c>
      <c r="B2" s="21"/>
      <c r="C2" s="21"/>
      <c r="D2" s="21"/>
      <c r="E2" s="21"/>
    </row>
    <row r="3" spans="1:5" ht="15">
      <c r="A3" s="21" t="s">
        <v>350</v>
      </c>
      <c r="B3" s="21"/>
      <c r="C3" s="21"/>
      <c r="D3" s="21"/>
      <c r="E3" s="21"/>
    </row>
    <row r="4" spans="1:5" ht="15">
      <c r="A4" s="21" t="s">
        <v>351</v>
      </c>
      <c r="B4" s="21"/>
      <c r="C4" s="21"/>
      <c r="D4" s="21"/>
      <c r="E4" s="21"/>
    </row>
    <row r="5" spans="1:5" ht="15">
      <c r="A5" s="124" t="s">
        <v>338</v>
      </c>
      <c r="B5" s="124"/>
      <c r="C5" s="124"/>
      <c r="D5" s="124"/>
      <c r="E5" s="124"/>
    </row>
    <row r="6" spans="1:5" ht="15">
      <c r="A6" s="125" t="s">
        <v>364</v>
      </c>
      <c r="B6" s="125"/>
      <c r="C6" s="125"/>
      <c r="D6" s="125"/>
      <c r="E6" s="125"/>
    </row>
    <row r="7" spans="1:5" ht="15">
      <c r="A7" s="121"/>
      <c r="B7" s="121" t="s">
        <v>0</v>
      </c>
      <c r="C7" s="122" t="s">
        <v>1</v>
      </c>
      <c r="D7" s="123" t="s">
        <v>2</v>
      </c>
      <c r="E7" s="123"/>
    </row>
    <row r="8" spans="1:5" ht="15">
      <c r="A8" s="121"/>
      <c r="B8" s="121"/>
      <c r="C8" s="122"/>
      <c r="D8" s="8" t="s">
        <v>3</v>
      </c>
      <c r="E8" s="8" t="s">
        <v>4</v>
      </c>
    </row>
    <row r="9" spans="1:5" ht="15">
      <c r="A9" s="9"/>
      <c r="B9" s="9">
        <v>1</v>
      </c>
      <c r="C9" s="9">
        <v>2</v>
      </c>
      <c r="D9" s="10">
        <v>3</v>
      </c>
      <c r="E9" s="10">
        <v>4</v>
      </c>
    </row>
    <row r="10" spans="1:5" ht="15">
      <c r="A10" s="2" t="s">
        <v>5</v>
      </c>
      <c r="B10" s="11" t="s">
        <v>6</v>
      </c>
      <c r="C10" s="23"/>
      <c r="D10" s="37">
        <f>D25</f>
        <v>-149039</v>
      </c>
      <c r="E10" s="37">
        <f>E25</f>
        <v>606074.0699999984</v>
      </c>
    </row>
    <row r="11" spans="1:5" ht="15">
      <c r="A11" s="12">
        <v>1</v>
      </c>
      <c r="B11" s="13" t="s">
        <v>7</v>
      </c>
      <c r="C11" s="24"/>
      <c r="D11" s="45">
        <f>D12+D13+D14+D15</f>
        <v>3739471</v>
      </c>
      <c r="E11" s="38">
        <f>E12+E13+E14+E15</f>
        <v>15576634.1</v>
      </c>
    </row>
    <row r="12" spans="1:5" ht="17.25" customHeight="1">
      <c r="A12" s="15"/>
      <c r="B12" s="16" t="s">
        <v>8</v>
      </c>
      <c r="C12" s="24"/>
      <c r="D12" s="39">
        <v>2309280</v>
      </c>
      <c r="E12" s="39">
        <v>10735074.61</v>
      </c>
    </row>
    <row r="13" spans="1:5" ht="15">
      <c r="A13" s="15"/>
      <c r="B13" s="14" t="s">
        <v>9</v>
      </c>
      <c r="C13" s="24"/>
      <c r="D13" s="39"/>
      <c r="E13" s="39">
        <v>55637</v>
      </c>
    </row>
    <row r="14" spans="1:5" ht="15">
      <c r="A14" s="15"/>
      <c r="B14" s="14" t="s">
        <v>10</v>
      </c>
      <c r="C14" s="24"/>
      <c r="D14" s="39">
        <v>1425241</v>
      </c>
      <c r="E14" s="39">
        <f>4789438.49-3516</f>
        <v>4785922.49</v>
      </c>
    </row>
    <row r="15" spans="1:5" ht="15">
      <c r="A15" s="15"/>
      <c r="B15" s="14" t="s">
        <v>11</v>
      </c>
      <c r="C15" s="24"/>
      <c r="D15" s="39">
        <v>4950</v>
      </c>
      <c r="E15" s="39"/>
    </row>
    <row r="16" spans="1:5" ht="15">
      <c r="A16" s="12">
        <v>2</v>
      </c>
      <c r="B16" s="13" t="s">
        <v>12</v>
      </c>
      <c r="C16" s="24"/>
      <c r="D16" s="44">
        <f>D17+D18+D19+D20+D21+D22+D23+D24</f>
        <v>3888510</v>
      </c>
      <c r="E16" s="40">
        <f>E17+E18+E19+E20+E21+E22+E23+E24</f>
        <v>14970560.030000001</v>
      </c>
    </row>
    <row r="17" spans="1:5" ht="26.25">
      <c r="A17" s="4"/>
      <c r="B17" s="16" t="s">
        <v>13</v>
      </c>
      <c r="C17" s="24"/>
      <c r="D17" s="39">
        <v>898600</v>
      </c>
      <c r="E17" s="39">
        <v>4035213</v>
      </c>
    </row>
    <row r="18" spans="1:5" ht="26.25">
      <c r="A18" s="4"/>
      <c r="B18" s="16" t="s">
        <v>14</v>
      </c>
      <c r="C18" s="24"/>
      <c r="D18" s="39">
        <v>359298</v>
      </c>
      <c r="E18" s="39">
        <v>842230</v>
      </c>
    </row>
    <row r="19" spans="1:5" ht="26.25">
      <c r="A19" s="4"/>
      <c r="B19" s="16" t="s">
        <v>15</v>
      </c>
      <c r="C19" s="24"/>
      <c r="D19" s="39">
        <v>690612</v>
      </c>
      <c r="E19" s="39">
        <v>2297624</v>
      </c>
    </row>
    <row r="20" spans="1:5" ht="15">
      <c r="A20" s="4"/>
      <c r="B20" s="16" t="s">
        <v>16</v>
      </c>
      <c r="C20" s="24"/>
      <c r="D20" s="39">
        <v>195355</v>
      </c>
      <c r="E20" s="39">
        <v>497167</v>
      </c>
    </row>
    <row r="21" spans="1:5" ht="15">
      <c r="A21" s="4"/>
      <c r="B21" s="16" t="s">
        <v>17</v>
      </c>
      <c r="C21" s="24"/>
      <c r="D21" s="39">
        <v>25585</v>
      </c>
      <c r="E21" s="39">
        <v>159803</v>
      </c>
    </row>
    <row r="22" spans="1:5" ht="15">
      <c r="A22" s="4"/>
      <c r="B22" s="16" t="s">
        <v>18</v>
      </c>
      <c r="C22" s="24"/>
      <c r="D22" s="39">
        <v>112726</v>
      </c>
      <c r="E22" s="39">
        <v>534367.03</v>
      </c>
    </row>
    <row r="23" spans="1:5" ht="15">
      <c r="A23" s="4"/>
      <c r="B23" s="16" t="s">
        <v>19</v>
      </c>
      <c r="C23" s="24"/>
      <c r="D23" s="39">
        <v>1606334</v>
      </c>
      <c r="E23" s="39">
        <v>6604156</v>
      </c>
    </row>
    <row r="24" spans="1:5" ht="15">
      <c r="A24" s="4"/>
      <c r="B24" s="16" t="s">
        <v>20</v>
      </c>
      <c r="C24" s="24"/>
      <c r="D24" s="39"/>
      <c r="E24" s="39"/>
    </row>
    <row r="25" spans="1:5" ht="15">
      <c r="A25" s="12">
        <v>3</v>
      </c>
      <c r="B25" s="13" t="s">
        <v>21</v>
      </c>
      <c r="C25" s="24"/>
      <c r="D25" s="44">
        <f>D11-D16</f>
        <v>-149039</v>
      </c>
      <c r="E25" s="44">
        <f>E11-E16</f>
        <v>606074.0699999984</v>
      </c>
    </row>
    <row r="26" spans="1:5" ht="15">
      <c r="A26" s="2" t="s">
        <v>22</v>
      </c>
      <c r="B26" s="11" t="s">
        <v>23</v>
      </c>
      <c r="C26" s="24"/>
      <c r="D26" s="40">
        <f>D42</f>
        <v>564476</v>
      </c>
      <c r="E26" s="40">
        <f>E42</f>
        <v>1071718.8899999997</v>
      </c>
    </row>
    <row r="27" spans="1:5" ht="15">
      <c r="A27" s="12">
        <v>1</v>
      </c>
      <c r="B27" s="13" t="s">
        <v>24</v>
      </c>
      <c r="C27" s="24"/>
      <c r="D27" s="40">
        <f>D28+D29+D30+D31+D32</f>
        <v>2417891</v>
      </c>
      <c r="E27" s="40">
        <f>E28+E29+E30+E31+E32</f>
        <v>6978309.06</v>
      </c>
    </row>
    <row r="28" spans="1:5" ht="15">
      <c r="A28" s="15"/>
      <c r="B28" s="14" t="s">
        <v>25</v>
      </c>
      <c r="C28" s="24"/>
      <c r="D28" s="39"/>
      <c r="E28" s="39"/>
    </row>
    <row r="29" spans="1:5" ht="15">
      <c r="A29" s="15"/>
      <c r="B29" s="14" t="s">
        <v>26</v>
      </c>
      <c r="C29" s="24"/>
      <c r="D29" s="39">
        <v>2414364</v>
      </c>
      <c r="E29" s="39">
        <v>1045278</v>
      </c>
    </row>
    <row r="30" spans="1:5" ht="15">
      <c r="A30" s="15"/>
      <c r="B30" s="14" t="s">
        <v>27</v>
      </c>
      <c r="C30" s="24"/>
      <c r="D30" s="39">
        <v>582</v>
      </c>
      <c r="E30" s="39">
        <v>1209</v>
      </c>
    </row>
    <row r="31" spans="1:5" ht="15">
      <c r="A31" s="15"/>
      <c r="B31" s="16" t="s">
        <v>28</v>
      </c>
      <c r="C31" s="24"/>
      <c r="D31" s="39">
        <v>2945</v>
      </c>
      <c r="E31" s="39">
        <v>3515</v>
      </c>
    </row>
    <row r="32" spans="1:5" ht="15">
      <c r="A32" s="15"/>
      <c r="B32" s="16" t="s">
        <v>29</v>
      </c>
      <c r="C32" s="24"/>
      <c r="D32" s="39"/>
      <c r="E32" s="39">
        <v>5928307.06</v>
      </c>
    </row>
    <row r="33" spans="1:5" ht="15">
      <c r="A33" s="12">
        <v>2</v>
      </c>
      <c r="B33" s="13" t="s">
        <v>30</v>
      </c>
      <c r="C33" s="24"/>
      <c r="D33" s="40">
        <f>D34+D35+D36+D37+D38+D39+D40+D41</f>
        <v>1853415</v>
      </c>
      <c r="E33" s="40">
        <f>E34+E35+E36+E37+E38+E39+E40+E41</f>
        <v>5906590.17</v>
      </c>
    </row>
    <row r="34" spans="1:5" ht="26.25">
      <c r="A34" s="15"/>
      <c r="B34" s="16" t="s">
        <v>31</v>
      </c>
      <c r="C34" s="24"/>
      <c r="D34" s="39">
        <v>994440</v>
      </c>
      <c r="E34" s="39">
        <v>3224621</v>
      </c>
    </row>
    <row r="35" spans="1:5" ht="26.25">
      <c r="A35" s="15"/>
      <c r="B35" s="16" t="s">
        <v>32</v>
      </c>
      <c r="C35" s="24"/>
      <c r="D35" s="39"/>
      <c r="E35" s="39"/>
    </row>
    <row r="36" spans="1:5" ht="39">
      <c r="A36" s="15"/>
      <c r="B36" s="16" t="s">
        <v>33</v>
      </c>
      <c r="C36" s="24"/>
      <c r="D36" s="39"/>
      <c r="E36" s="39"/>
    </row>
    <row r="37" spans="1:5" ht="39">
      <c r="A37" s="15"/>
      <c r="B37" s="16" t="s">
        <v>34</v>
      </c>
      <c r="C37" s="24"/>
      <c r="D37" s="39"/>
      <c r="E37" s="39"/>
    </row>
    <row r="38" spans="1:5" ht="26.25">
      <c r="A38" s="15"/>
      <c r="B38" s="16" t="s">
        <v>35</v>
      </c>
      <c r="C38" s="24"/>
      <c r="D38" s="39"/>
      <c r="E38" s="39"/>
    </row>
    <row r="39" spans="1:5" ht="26.25">
      <c r="A39" s="15"/>
      <c r="B39" s="16" t="s">
        <v>36</v>
      </c>
      <c r="C39" s="24"/>
      <c r="D39" s="39">
        <v>800000</v>
      </c>
      <c r="E39" s="39">
        <v>2535000</v>
      </c>
    </row>
    <row r="40" spans="1:5" ht="30" customHeight="1">
      <c r="A40" s="15"/>
      <c r="B40" s="16" t="s">
        <v>37</v>
      </c>
      <c r="C40" s="24"/>
      <c r="D40" s="39">
        <v>58975</v>
      </c>
      <c r="E40" s="39">
        <v>110085.07</v>
      </c>
    </row>
    <row r="41" spans="1:5" ht="15">
      <c r="A41" s="15"/>
      <c r="B41" s="16" t="s">
        <v>38</v>
      </c>
      <c r="C41" s="24"/>
      <c r="D41" s="39"/>
      <c r="E41" s="39">
        <v>36884.1</v>
      </c>
    </row>
    <row r="42" spans="1:5" ht="15">
      <c r="A42" s="12">
        <v>3</v>
      </c>
      <c r="B42" s="13" t="s">
        <v>39</v>
      </c>
      <c r="C42" s="24"/>
      <c r="D42" s="40">
        <f>D27-D33</f>
        <v>564476</v>
      </c>
      <c r="E42" s="40">
        <f>E27-E33</f>
        <v>1071718.8899999997</v>
      </c>
    </row>
    <row r="43" spans="1:5" ht="15">
      <c r="A43" s="2" t="s">
        <v>40</v>
      </c>
      <c r="B43" s="11" t="s">
        <v>41</v>
      </c>
      <c r="C43" s="24"/>
      <c r="D43" s="40">
        <f>D54</f>
        <v>-488847</v>
      </c>
      <c r="E43" s="40">
        <f>E54</f>
        <v>-1633556.3599999999</v>
      </c>
    </row>
    <row r="44" spans="1:5" ht="15">
      <c r="A44" s="12">
        <v>1</v>
      </c>
      <c r="B44" s="13" t="s">
        <v>42</v>
      </c>
      <c r="C44" s="24"/>
      <c r="D44" s="40">
        <f>D45+D46+D47+D48</f>
        <v>23809</v>
      </c>
      <c r="E44" s="40">
        <f>E45+E46+E47+E48</f>
        <v>73526.71</v>
      </c>
    </row>
    <row r="45" spans="1:5" ht="15">
      <c r="A45" s="15"/>
      <c r="B45" s="16" t="s">
        <v>43</v>
      </c>
      <c r="C45" s="24"/>
      <c r="D45" s="39"/>
      <c r="E45" s="39"/>
    </row>
    <row r="46" spans="1:5" ht="15">
      <c r="A46" s="15"/>
      <c r="B46" s="16" t="s">
        <v>44</v>
      </c>
      <c r="C46" s="24"/>
      <c r="D46" s="39"/>
      <c r="E46" s="39"/>
    </row>
    <row r="47" spans="1:5" ht="15">
      <c r="A47" s="15"/>
      <c r="B47" s="16" t="s">
        <v>45</v>
      </c>
      <c r="C47" s="24"/>
      <c r="D47" s="39">
        <f>20872+2937</f>
        <v>23809</v>
      </c>
      <c r="E47" s="39">
        <v>73526.71</v>
      </c>
    </row>
    <row r="48" spans="1:5" ht="15">
      <c r="A48" s="15"/>
      <c r="B48" s="16" t="s">
        <v>46</v>
      </c>
      <c r="C48" s="24"/>
      <c r="D48" s="39"/>
      <c r="E48" s="39"/>
    </row>
    <row r="49" spans="1:5" ht="15">
      <c r="A49" s="12">
        <v>2</v>
      </c>
      <c r="B49" s="17" t="s">
        <v>47</v>
      </c>
      <c r="C49" s="24"/>
      <c r="D49" s="40">
        <f>D50+D51+D52+D53</f>
        <v>512656</v>
      </c>
      <c r="E49" s="40">
        <f>E50+E51+E52+E53</f>
        <v>1707083.0699999998</v>
      </c>
    </row>
    <row r="50" spans="1:5" ht="15">
      <c r="A50" s="15"/>
      <c r="B50" s="16" t="s">
        <v>48</v>
      </c>
      <c r="C50" s="24"/>
      <c r="D50" s="39"/>
      <c r="E50" s="39"/>
    </row>
    <row r="51" spans="1:5" ht="15">
      <c r="A51" s="15"/>
      <c r="B51" s="16" t="s">
        <v>49</v>
      </c>
      <c r="C51" s="24"/>
      <c r="D51" s="39">
        <v>512656</v>
      </c>
      <c r="E51" s="39">
        <v>500000</v>
      </c>
    </row>
    <row r="52" spans="1:5" ht="15">
      <c r="A52" s="15"/>
      <c r="B52" s="16" t="s">
        <v>50</v>
      </c>
      <c r="C52" s="24"/>
      <c r="D52" s="39"/>
      <c r="E52" s="39">
        <v>364083</v>
      </c>
    </row>
    <row r="53" spans="1:5" ht="15">
      <c r="A53" s="15"/>
      <c r="B53" s="16" t="s">
        <v>51</v>
      </c>
      <c r="C53" s="24"/>
      <c r="D53" s="39"/>
      <c r="E53" s="39">
        <v>843000.07</v>
      </c>
    </row>
    <row r="54" spans="1:5" ht="15">
      <c r="A54" s="12">
        <v>3</v>
      </c>
      <c r="B54" s="13" t="s">
        <v>52</v>
      </c>
      <c r="C54" s="24"/>
      <c r="D54" s="38">
        <f>D44-D49</f>
        <v>-488847</v>
      </c>
      <c r="E54" s="38">
        <f>E44-E49</f>
        <v>-1633556.3599999999</v>
      </c>
    </row>
    <row r="55" spans="1:5" ht="15">
      <c r="A55" s="14"/>
      <c r="B55" s="14"/>
      <c r="C55" s="24"/>
      <c r="D55" s="41"/>
      <c r="E55" s="41"/>
    </row>
    <row r="56" spans="1:5" ht="15">
      <c r="A56" s="3" t="s">
        <v>53</v>
      </c>
      <c r="B56" s="18" t="s">
        <v>54</v>
      </c>
      <c r="C56" s="24"/>
      <c r="D56" s="38">
        <f>D10+D26+D43</f>
        <v>-73410</v>
      </c>
      <c r="E56" s="38">
        <f>E10+E26+E43</f>
        <v>44236.59999999823</v>
      </c>
    </row>
    <row r="57" spans="1:5" ht="15">
      <c r="A57" s="14"/>
      <c r="B57" s="14"/>
      <c r="C57" s="24"/>
      <c r="D57" s="41"/>
      <c r="E57" s="41"/>
    </row>
    <row r="58" spans="1:5" ht="15">
      <c r="A58" s="14"/>
      <c r="B58" s="18" t="s">
        <v>55</v>
      </c>
      <c r="C58" s="24"/>
      <c r="D58" s="38">
        <f>D59+D56</f>
        <v>393946</v>
      </c>
      <c r="E58" s="38">
        <f>E59+E56</f>
        <v>188639.59999999823</v>
      </c>
    </row>
    <row r="59" spans="1:5" ht="15">
      <c r="A59" s="14"/>
      <c r="B59" s="18" t="s">
        <v>56</v>
      </c>
      <c r="C59" s="24"/>
      <c r="D59" s="39">
        <v>467356</v>
      </c>
      <c r="E59" s="39">
        <v>144403</v>
      </c>
    </row>
    <row r="60" spans="1:5" ht="15">
      <c r="A60" s="19"/>
      <c r="B60" s="19"/>
      <c r="C60" s="19"/>
      <c r="D60" s="19"/>
      <c r="E60" s="19"/>
    </row>
    <row r="61" spans="1:5" ht="15">
      <c r="A61" s="25" t="s">
        <v>346</v>
      </c>
      <c r="B61" s="26"/>
      <c r="C61" s="25"/>
      <c r="D61" s="19"/>
      <c r="E61" s="19"/>
    </row>
    <row r="62" spans="1:7" ht="15">
      <c r="A62" s="25" t="s">
        <v>353</v>
      </c>
      <c r="B62" s="26"/>
      <c r="C62" s="25"/>
      <c r="D62" s="19"/>
      <c r="E62" s="19"/>
      <c r="F62" s="1"/>
      <c r="G62" s="1"/>
    </row>
    <row r="63" spans="1:5" ht="15">
      <c r="A63" s="27"/>
      <c r="B63" s="25"/>
      <c r="C63" s="25"/>
      <c r="D63" s="19"/>
      <c r="E63" s="19"/>
    </row>
    <row r="64" spans="1:5" ht="15">
      <c r="A64" s="28" t="s">
        <v>352</v>
      </c>
      <c r="B64" s="25"/>
      <c r="C64" s="25"/>
      <c r="D64" s="19"/>
      <c r="E64" s="19"/>
    </row>
    <row r="65" spans="1:5" ht="30">
      <c r="A65" s="29" t="s">
        <v>365</v>
      </c>
      <c r="B65" s="29"/>
      <c r="C65" s="30"/>
      <c r="D65" s="19"/>
      <c r="E65" s="19"/>
    </row>
  </sheetData>
  <sheetProtection/>
  <mergeCells count="6">
    <mergeCell ref="A7:A8"/>
    <mergeCell ref="B7:B8"/>
    <mergeCell ref="C7:C8"/>
    <mergeCell ref="D7:E7"/>
    <mergeCell ref="A5:E5"/>
    <mergeCell ref="A6:E6"/>
  </mergeCells>
  <printOptions/>
  <pageMargins left="0.31496062992125984" right="0.2362204724409449" top="0.35433070866141736" bottom="0.1968503937007874" header="0.31496062992125984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B16">
      <selection activeCell="J36" sqref="J36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5.8515625" style="0" customWidth="1"/>
  </cols>
  <sheetData>
    <row r="1" spans="1:3" ht="15">
      <c r="A1" s="21" t="s">
        <v>348</v>
      </c>
      <c r="B1" s="21"/>
      <c r="C1" s="21"/>
    </row>
    <row r="2" spans="1:3" ht="15">
      <c r="A2" s="21" t="s">
        <v>355</v>
      </c>
      <c r="B2" s="21"/>
      <c r="C2" s="21"/>
    </row>
    <row r="3" spans="1:3" ht="15">
      <c r="A3" s="21" t="s">
        <v>350</v>
      </c>
      <c r="B3" s="21"/>
      <c r="C3" s="21"/>
    </row>
    <row r="4" spans="1:3" ht="15">
      <c r="A4" s="21" t="s">
        <v>356</v>
      </c>
      <c r="B4" s="21"/>
      <c r="C4" s="21"/>
    </row>
    <row r="5" spans="1:11" ht="15">
      <c r="A5" s="126" t="s">
        <v>324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5">
      <c r="A6" s="127" t="s">
        <v>367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75">
      <c r="A7" s="7" t="s">
        <v>296</v>
      </c>
      <c r="B7" s="7" t="s">
        <v>297</v>
      </c>
      <c r="C7" s="7" t="s">
        <v>298</v>
      </c>
      <c r="D7" s="7" t="s">
        <v>299</v>
      </c>
      <c r="E7" s="7" t="s">
        <v>300</v>
      </c>
      <c r="F7" s="7" t="s">
        <v>301</v>
      </c>
      <c r="G7" s="7" t="s">
        <v>302</v>
      </c>
      <c r="H7" s="7" t="s">
        <v>303</v>
      </c>
      <c r="I7" s="7" t="s">
        <v>304</v>
      </c>
      <c r="J7" s="7" t="s">
        <v>305</v>
      </c>
      <c r="K7" s="7" t="s">
        <v>306</v>
      </c>
    </row>
    <row r="8" spans="1:11" ht="21" customHeight="1">
      <c r="A8" s="5" t="s">
        <v>307</v>
      </c>
      <c r="B8" s="33">
        <v>4033303</v>
      </c>
      <c r="C8" s="33"/>
      <c r="D8" s="33"/>
      <c r="E8" s="33">
        <v>-351</v>
      </c>
      <c r="F8" s="33"/>
      <c r="G8" s="33"/>
      <c r="H8" s="33"/>
      <c r="I8" s="33"/>
      <c r="J8" s="33">
        <v>1010835</v>
      </c>
      <c r="K8" s="36">
        <f aca="true" t="shared" si="0" ref="K8:K19">B8+C8+D8+E8+F8+G8+H8+I8+J8</f>
        <v>5043787</v>
      </c>
    </row>
    <row r="9" spans="1:11" ht="15">
      <c r="A9" s="6" t="s">
        <v>308</v>
      </c>
      <c r="B9" s="33"/>
      <c r="C9" s="33"/>
      <c r="D9" s="33"/>
      <c r="E9" s="33"/>
      <c r="F9" s="33"/>
      <c r="G9" s="33"/>
      <c r="H9" s="33"/>
      <c r="I9" s="33"/>
      <c r="J9" s="33"/>
      <c r="K9" s="32">
        <f t="shared" si="0"/>
        <v>0</v>
      </c>
    </row>
    <row r="10" spans="1:11" ht="15">
      <c r="A10" s="6" t="s">
        <v>309</v>
      </c>
      <c r="B10" s="33"/>
      <c r="C10" s="33"/>
      <c r="D10" s="33"/>
      <c r="E10" s="33"/>
      <c r="F10" s="33"/>
      <c r="G10" s="33"/>
      <c r="H10" s="33"/>
      <c r="I10" s="33"/>
      <c r="J10" s="33"/>
      <c r="K10" s="32">
        <f t="shared" si="0"/>
        <v>0</v>
      </c>
    </row>
    <row r="11" spans="1:11" ht="30">
      <c r="A11" s="6" t="s">
        <v>310</v>
      </c>
      <c r="B11" s="33"/>
      <c r="C11" s="33"/>
      <c r="D11" s="33"/>
      <c r="E11" s="33"/>
      <c r="F11" s="33"/>
      <c r="G11" s="33"/>
      <c r="H11" s="33"/>
      <c r="I11" s="33"/>
      <c r="J11" s="33"/>
      <c r="K11" s="32">
        <f t="shared" si="0"/>
        <v>0</v>
      </c>
    </row>
    <row r="12" spans="1:11" ht="30">
      <c r="A12" s="6" t="s">
        <v>311</v>
      </c>
      <c r="B12" s="33"/>
      <c r="C12" s="33"/>
      <c r="D12" s="33"/>
      <c r="E12" s="33">
        <v>49173</v>
      </c>
      <c r="F12" s="33"/>
      <c r="G12" s="33"/>
      <c r="H12" s="33"/>
      <c r="I12" s="33"/>
      <c r="J12" s="33"/>
      <c r="K12" s="32">
        <f t="shared" si="0"/>
        <v>49173</v>
      </c>
    </row>
    <row r="13" spans="1:11" ht="30">
      <c r="A13" s="6" t="s">
        <v>312</v>
      </c>
      <c r="B13" s="33"/>
      <c r="C13" s="33"/>
      <c r="D13" s="33"/>
      <c r="E13" s="33"/>
      <c r="F13" s="33"/>
      <c r="G13" s="33"/>
      <c r="H13" s="33"/>
      <c r="I13" s="33"/>
      <c r="J13" s="33"/>
      <c r="K13" s="32">
        <f t="shared" si="0"/>
        <v>0</v>
      </c>
    </row>
    <row r="14" spans="1:11" ht="30">
      <c r="A14" s="6" t="s">
        <v>313</v>
      </c>
      <c r="B14" s="33"/>
      <c r="C14" s="33"/>
      <c r="D14" s="33"/>
      <c r="E14" s="33"/>
      <c r="F14" s="33"/>
      <c r="G14" s="33"/>
      <c r="H14" s="33"/>
      <c r="I14" s="33"/>
      <c r="J14" s="33"/>
      <c r="K14" s="32">
        <f t="shared" si="0"/>
        <v>0</v>
      </c>
    </row>
    <row r="15" spans="1:11" ht="15">
      <c r="A15" s="6" t="s">
        <v>314</v>
      </c>
      <c r="B15" s="33"/>
      <c r="C15" s="33"/>
      <c r="D15" s="33"/>
      <c r="E15" s="33"/>
      <c r="F15" s="33"/>
      <c r="G15" s="33"/>
      <c r="H15" s="33"/>
      <c r="I15" s="33"/>
      <c r="J15" s="33">
        <v>1509523</v>
      </c>
      <c r="K15" s="32">
        <f t="shared" si="0"/>
        <v>1509523</v>
      </c>
    </row>
    <row r="16" spans="1:11" ht="15">
      <c r="A16" s="6" t="s">
        <v>315</v>
      </c>
      <c r="B16" s="33"/>
      <c r="C16" s="33"/>
      <c r="D16" s="33"/>
      <c r="E16" s="33"/>
      <c r="F16" s="33"/>
      <c r="G16" s="33"/>
      <c r="H16" s="33"/>
      <c r="I16" s="33"/>
      <c r="J16" s="33"/>
      <c r="K16" s="32">
        <f t="shared" si="0"/>
        <v>0</v>
      </c>
    </row>
    <row r="17" spans="1:11" ht="15">
      <c r="A17" s="6" t="s">
        <v>316</v>
      </c>
      <c r="B17" s="33"/>
      <c r="C17" s="33"/>
      <c r="D17" s="33"/>
      <c r="E17" s="33"/>
      <c r="F17" s="33"/>
      <c r="G17" s="33"/>
      <c r="H17" s="33"/>
      <c r="I17" s="33"/>
      <c r="J17" s="33">
        <v>-606501</v>
      </c>
      <c r="K17" s="32">
        <f t="shared" si="0"/>
        <v>-606501</v>
      </c>
    </row>
    <row r="18" spans="1:11" ht="15">
      <c r="A18" s="6" t="s">
        <v>317</v>
      </c>
      <c r="B18" s="33"/>
      <c r="C18" s="33"/>
      <c r="D18" s="33"/>
      <c r="E18" s="33"/>
      <c r="F18" s="33"/>
      <c r="G18" s="33"/>
      <c r="H18" s="33"/>
      <c r="I18" s="33"/>
      <c r="J18" s="33"/>
      <c r="K18" s="32">
        <f t="shared" si="0"/>
        <v>0</v>
      </c>
    </row>
    <row r="19" spans="1:11" ht="21.75" customHeight="1">
      <c r="A19" s="5" t="s">
        <v>318</v>
      </c>
      <c r="B19" s="32">
        <f aca="true" t="shared" si="1" ref="B19:I19">B8+B9+B10+B11+B12+B13+B14+B15+B16+B17+B18</f>
        <v>4033303</v>
      </c>
      <c r="C19" s="32">
        <f t="shared" si="1"/>
        <v>0</v>
      </c>
      <c r="D19" s="32">
        <f t="shared" si="1"/>
        <v>0</v>
      </c>
      <c r="E19" s="32">
        <f>E8+E9+E10+E11+E12+E13+E14+E15+E16+E17+E18-1</f>
        <v>48821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>J8+J9+J10+J11+J12+J13+J14+J15+J16+J17+J18+0.6</f>
        <v>1913857.6</v>
      </c>
      <c r="K19" s="32">
        <f t="shared" si="0"/>
        <v>5995981.6</v>
      </c>
    </row>
    <row r="20" spans="1:11" ht="15">
      <c r="A20" s="20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5">
      <c r="A21" s="20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5">
      <c r="A22" s="5" t="s">
        <v>319</v>
      </c>
      <c r="B22" s="32">
        <f aca="true" t="shared" si="2" ref="B22:K22">B19</f>
        <v>4033303</v>
      </c>
      <c r="C22" s="32">
        <f t="shared" si="2"/>
        <v>0</v>
      </c>
      <c r="D22" s="32">
        <f t="shared" si="2"/>
        <v>0</v>
      </c>
      <c r="E22" s="32">
        <f t="shared" si="2"/>
        <v>48821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>J19</f>
        <v>1913857.6</v>
      </c>
      <c r="K22" s="32">
        <f t="shared" si="2"/>
        <v>5995981.6</v>
      </c>
    </row>
    <row r="23" spans="1:11" ht="15">
      <c r="A23" s="6" t="s">
        <v>320</v>
      </c>
      <c r="B23" s="33"/>
      <c r="C23" s="33"/>
      <c r="D23" s="33"/>
      <c r="E23" s="33"/>
      <c r="F23" s="33"/>
      <c r="G23" s="33"/>
      <c r="H23" s="33"/>
      <c r="I23" s="33"/>
      <c r="J23" s="33"/>
      <c r="K23" s="32">
        <f aca="true" t="shared" si="3" ref="K23:K32">SUM(B23:J23)</f>
        <v>0</v>
      </c>
    </row>
    <row r="24" spans="1:11" ht="15">
      <c r="A24" s="6" t="s">
        <v>309</v>
      </c>
      <c r="B24" s="33"/>
      <c r="C24" s="33"/>
      <c r="D24" s="33"/>
      <c r="E24" s="33"/>
      <c r="F24" s="33"/>
      <c r="G24" s="33"/>
      <c r="H24" s="33"/>
      <c r="I24" s="33"/>
      <c r="J24" s="33">
        <v>-1099117.69</v>
      </c>
      <c r="K24" s="32">
        <f t="shared" si="3"/>
        <v>-1099117.69</v>
      </c>
    </row>
    <row r="25" spans="1:11" ht="30">
      <c r="A25" s="6" t="s">
        <v>310</v>
      </c>
      <c r="B25" s="33"/>
      <c r="C25" s="33"/>
      <c r="D25" s="33"/>
      <c r="E25" s="33"/>
      <c r="F25" s="33"/>
      <c r="G25" s="33"/>
      <c r="H25" s="33"/>
      <c r="I25" s="33"/>
      <c r="J25" s="33"/>
      <c r="K25" s="32">
        <f t="shared" si="3"/>
        <v>0</v>
      </c>
    </row>
    <row r="26" spans="1:11" ht="30">
      <c r="A26" s="6" t="s">
        <v>321</v>
      </c>
      <c r="B26" s="33"/>
      <c r="C26" s="33"/>
      <c r="D26" s="33"/>
      <c r="E26" s="33">
        <v>22</v>
      </c>
      <c r="F26" s="33"/>
      <c r="G26" s="33"/>
      <c r="H26" s="33"/>
      <c r="I26" s="33"/>
      <c r="J26" s="33"/>
      <c r="K26" s="32">
        <f t="shared" si="3"/>
        <v>22</v>
      </c>
    </row>
    <row r="27" spans="1:11" ht="30">
      <c r="A27" s="6" t="s">
        <v>312</v>
      </c>
      <c r="B27" s="33"/>
      <c r="C27" s="33"/>
      <c r="D27" s="33"/>
      <c r="E27" s="33"/>
      <c r="F27" s="33"/>
      <c r="G27" s="33"/>
      <c r="H27" s="33"/>
      <c r="I27" s="33"/>
      <c r="J27" s="33"/>
      <c r="K27" s="32">
        <f t="shared" si="3"/>
        <v>0</v>
      </c>
    </row>
    <row r="28" spans="1:11" ht="30">
      <c r="A28" s="6" t="s">
        <v>322</v>
      </c>
      <c r="B28" s="33"/>
      <c r="C28" s="33"/>
      <c r="D28" s="33"/>
      <c r="E28" s="33"/>
      <c r="F28" s="33"/>
      <c r="G28" s="33"/>
      <c r="H28" s="33"/>
      <c r="I28" s="33"/>
      <c r="J28" s="33"/>
      <c r="K28" s="32">
        <f t="shared" si="3"/>
        <v>0</v>
      </c>
    </row>
    <row r="29" spans="1:11" ht="15">
      <c r="A29" s="6" t="s">
        <v>323</v>
      </c>
      <c r="B29" s="33"/>
      <c r="C29" s="33"/>
      <c r="D29" s="33"/>
      <c r="E29" s="33"/>
      <c r="F29" s="33"/>
      <c r="G29" s="33"/>
      <c r="H29" s="33"/>
      <c r="I29" s="33"/>
      <c r="J29" s="33">
        <v>719615</v>
      </c>
      <c r="K29" s="32">
        <f t="shared" si="3"/>
        <v>719615</v>
      </c>
    </row>
    <row r="30" spans="1:11" ht="15">
      <c r="A30" s="6" t="s">
        <v>315</v>
      </c>
      <c r="B30" s="33"/>
      <c r="C30" s="33"/>
      <c r="D30" s="33"/>
      <c r="E30" s="33"/>
      <c r="F30" s="33"/>
      <c r="G30" s="33"/>
      <c r="H30" s="33"/>
      <c r="I30" s="33"/>
      <c r="J30" s="33"/>
      <c r="K30" s="32">
        <f t="shared" si="3"/>
        <v>0</v>
      </c>
    </row>
    <row r="31" spans="1:11" ht="15">
      <c r="A31" s="6" t="s">
        <v>316</v>
      </c>
      <c r="B31" s="33"/>
      <c r="C31" s="33"/>
      <c r="D31" s="33"/>
      <c r="E31" s="33"/>
      <c r="F31" s="33"/>
      <c r="G31" s="33"/>
      <c r="H31" s="33"/>
      <c r="I31" s="33"/>
      <c r="J31" s="33">
        <v>-814739.85</v>
      </c>
      <c r="K31" s="32">
        <f t="shared" si="3"/>
        <v>-814739.85</v>
      </c>
    </row>
    <row r="32" spans="1:11" ht="15">
      <c r="A32" s="6" t="s">
        <v>317</v>
      </c>
      <c r="B32" s="33"/>
      <c r="C32" s="33"/>
      <c r="D32" s="33"/>
      <c r="E32" s="33"/>
      <c r="F32" s="33"/>
      <c r="G32" s="33"/>
      <c r="H32" s="33"/>
      <c r="I32" s="33"/>
      <c r="J32" s="33"/>
      <c r="K32" s="32">
        <f t="shared" si="3"/>
        <v>0</v>
      </c>
    </row>
    <row r="33" spans="1:12" ht="18" customHeight="1">
      <c r="A33" s="5" t="s">
        <v>357</v>
      </c>
      <c r="B33" s="32">
        <f aca="true" t="shared" si="4" ref="B33:I33">SUM(B22:B32)</f>
        <v>4033303</v>
      </c>
      <c r="C33" s="32">
        <f t="shared" si="4"/>
        <v>0</v>
      </c>
      <c r="D33" s="32">
        <f t="shared" si="4"/>
        <v>0</v>
      </c>
      <c r="E33" s="32">
        <f>SUM(E22:E32)</f>
        <v>48843</v>
      </c>
      <c r="F33" s="32">
        <f t="shared" si="4"/>
        <v>0</v>
      </c>
      <c r="G33" s="32">
        <f t="shared" si="4"/>
        <v>0</v>
      </c>
      <c r="H33" s="32">
        <f t="shared" si="4"/>
        <v>0</v>
      </c>
      <c r="I33" s="32">
        <f t="shared" si="4"/>
        <v>0</v>
      </c>
      <c r="J33" s="32">
        <f>SUM(J22:J32)</f>
        <v>719615.0600000002</v>
      </c>
      <c r="K33" s="32">
        <f>SUM(B33:J33)</f>
        <v>4801761.0600000005</v>
      </c>
      <c r="L33" s="34"/>
    </row>
    <row r="35" spans="1:3" ht="15">
      <c r="A35" s="31" t="s">
        <v>343</v>
      </c>
      <c r="B35" s="21"/>
      <c r="C35" s="21"/>
    </row>
    <row r="36" spans="1:3" ht="15">
      <c r="A36" s="31" t="s">
        <v>354</v>
      </c>
      <c r="B36" s="21"/>
      <c r="C36" s="21"/>
    </row>
    <row r="37" spans="1:3" ht="15">
      <c r="A37" s="21"/>
      <c r="B37" s="21"/>
      <c r="C37" s="21"/>
    </row>
    <row r="38" spans="1:3" ht="15">
      <c r="A38" s="21" t="s">
        <v>352</v>
      </c>
      <c r="B38" s="21"/>
      <c r="C38" s="21"/>
    </row>
    <row r="39" spans="1:3" ht="15">
      <c r="A39" s="21" t="s">
        <v>368</v>
      </c>
      <c r="B39" s="21"/>
      <c r="C39" s="21"/>
    </row>
  </sheetData>
  <sheetProtection/>
  <mergeCells count="2">
    <mergeCell ref="A5:K5"/>
    <mergeCell ref="A6:K6"/>
  </mergeCells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2015-04-20T07:00:32Z</cp:lastPrinted>
  <dcterms:created xsi:type="dcterms:W3CDTF">2012-02-03T11:53:42Z</dcterms:created>
  <dcterms:modified xsi:type="dcterms:W3CDTF">2015-04-20T09:18:41Z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11290</vt:i4>
  </property>
</Properties>
</file>