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<sst xmlns="http://schemas.openxmlformats.org/spreadsheetml/2006/main" count="422" uniqueCount="367">
  <si>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</si>
  <si>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</si>
  <si>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</si>
  <si>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</si>
  <si>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</si>
  <si>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</si>
  <si>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</si>
  <si>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</si>
  <si>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</si>
  <si>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</si>
  <si>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</si>
  <si>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</si>
  <si>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</si>
  <si>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</si>
  <si>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</si>
  <si>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</si>
  <si>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</si>
  <si>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</si>
  <si>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</si>
  <si>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</si>
  <si>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</si>
  <si>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</si>
  <si>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</si>
  <si>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</si>
  <si>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</si>
  <si>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</si>
  <si>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</si>
  <si>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</si>
  <si>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</si>
  <si>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</si>
  <si>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</si>
  <si>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</si>
  <si>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</si>
  <si>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</si>
  <si>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</si>
  <si>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</si>
  <si>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</si>
  <si>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</si>
  <si>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</si>
  <si>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</si>
  <si>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</si>
  <si>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</si>
  <si>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</si>
  <si>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</si>
  <si>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</si>
  <si>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</si>
  <si>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</si>
  <si>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</si>
  <si>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</si>
  <si>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</si>
  <si>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</si>
  <si>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</si>
  <si>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</si>
  <si>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</si>
  <si>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</si>
  <si>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</si>
  <si>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</si>
  <si>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</si>
  <si>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</si>
  <si>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</si>
  <si>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</si>
  <si>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</si>
  <si>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</si>
  <si>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</si>
  <si>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</si>
  <si>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</si>
  <si>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</si>
  <si>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</si>
  <si>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</si>
  <si>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</si>
  <si>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</si>
  <si>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</si>
  <si>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</si>
  <si>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</si>
  <si>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</si>
  <si>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</si>
  <si>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</si>
  <si>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</si>
  <si>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</si>
  <si>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</si>
  <si>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</si>
  <si>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</si>
  <si>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</si>
  <si>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</si>
  <si>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</si>
  <si>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</si>
  <si>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</si>
  <si>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</si>
  <si>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</si>
  <si>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</si>
  <si>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</si>
  <si>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</si>
  <si>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</si>
  <si>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</si>
  <si>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</si>
  <si>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</si>
  <si>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</si>
  <si>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</si>
  <si>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</si>
  <si>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</si>
  <si>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</si>
  <si>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</si>
  <si>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</si>
  <si>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</si>
  <si>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</si>
  <si>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</si>
  <si>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</si>
  <si>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</si>
  <si>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</si>
  <si>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</si>
  <si>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</si>
  <si>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</si>
  <si>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</si>
  <si>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</si>
  <si>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</si>
  <si>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</si>
  <si>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</si>
  <si>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</si>
  <si>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</si>
  <si>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</si>
  <si>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</si>
  <si>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</si>
  <si>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</si>
  <si>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</si>
  <si>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</si>
  <si>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</si>
  <si>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</si>
  <si>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</si>
  <si>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</si>
  <si>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</si>
  <si>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</si>
  <si>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</si>
  <si>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</si>
  <si>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</si>
  <si>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</si>
  <si>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</si>
  <si>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</si>
  <si>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</si>
  <si>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</si>
  <si>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</si>
  <si>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</si>
  <si>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</si>
  <si>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</si>
  <si>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</si>
  <si>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</si>
  <si>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</si>
  <si>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</si>
  <si>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</si>
  <si>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</si>
  <si>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</si>
  <si>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</si>
  <si>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</si>
  <si>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</si>
  <si>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</si>
  <si>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</si>
  <si>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</si>
  <si>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</si>
  <si>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</si>
  <si>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</si>
  <si>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</si>
  <si>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</si>
  <si>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</si>
  <si>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</si>
  <si>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</si>
  <si>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</si>
  <si>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</si>
  <si>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</si>
  <si>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</si>
  <si>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</si>
  <si>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</si>
  <si>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</si>
  <si>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</si>
  <si>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</si>
  <si>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</si>
  <si>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</si>
  <si>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</si>
  <si>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</si>
  <si>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</si>
  <si>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</si>
  <si>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</si>
  <si>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</si>
  <si>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</si>
  <si>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</si>
  <si>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</si>
  <si>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</si>
  <si>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</si>
  <si>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</si>
  <si>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</si>
  <si>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</si>
  <si>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</si>
  <si>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</si>
  <si>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</si>
  <si>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</si>
  <si>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</si>
  <si>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</si>
  <si>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</si>
  <si>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</si>
  <si>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</si>
  <si>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</si>
  <si>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</si>
  <si>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</si>
  <si>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</si>
  <si>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</si>
  <si>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</si>
  <si>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</si>
  <si>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</si>
  <si>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</si>
  <si>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</si>
  <si>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</si>
  <si>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</si>
  <si>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</si>
  <si>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</si>
  <si>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</si>
  <si>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</si>
  <si>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</si>
  <si>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</si>
  <si>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</si>
  <si>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</si>
  <si>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</si>
  <si>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</si>
  <si>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</si>
  <si>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</si>
  <si>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</si>
  <si>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</si>
  <si>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</si>
  <si>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</si>
  <si>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</si>
  <si>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</si>
  <si>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</si>
  <si>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</si>
  <si>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</si>
  <si>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</si>
  <si>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</si>
  <si>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</si>
  <si>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</si>
  <si>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</si>
  <si>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</si>
  <si>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</si>
  <si>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</si>
  <si>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</si>
  <si>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</si>
  <si>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</si>
  <si>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</si>
  <si>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</si>
  <si>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</si>
  <si>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</si>
  <si>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</si>
  <si>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</si>
  <si>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</si>
  <si>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</si>
  <si>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</si>
  <si>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</si>
  <si>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</si>
  <si>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</si>
  <si>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</si>
  <si>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</si>
  <si>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</si>
  <si>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</si>
  <si>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</si>
  <si>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</si>
  <si>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</si>
  <si>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</si>
  <si>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</si>
  <si>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</si>
  <si>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</si>
  <si>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</si>
  <si>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</si>
  <si>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</si>
  <si>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</si>
  <si>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</si>
  <si>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</si>
  <si>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</si>
  <si>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</si>
  <si>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</si>
  <si>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</si>
  <si>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</si>
  <si>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</si>
  <si>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</si>
  <si>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</si>
  <si>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</si>
  <si>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</si>
  <si>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</si>
  <si>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</si>
  <si>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</si>
  <si>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</si>
  <si>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</si>
  <si>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</si>
  <si>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</si>
  <si>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</si>
  <si>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</si>
  <si>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</si>
  <si>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</si>
  <si>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</si>
  <si>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</si>
  <si>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</si>
  <si>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</si>
  <si>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</si>
  <si>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</si>
  <si>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</si>
  <si>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</si>
  <si>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</si>
  <si>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</si>
  <si>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</si>
  <si>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</si>
  <si>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</si>
  <si>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</si>
  <si>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</si>
  <si>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</si>
  <si>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</si>
  <si>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</si>
  <si>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</si>
  <si>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</si>
  <si>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</si>
  <si>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</si>
  <si>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</si>
  <si>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</si>
  <si>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</si>
  <si>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</si>
  <si>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</si>
  <si>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</si>
  <si>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</si>
  <si>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</si>
  <si>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</si>
  <si>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</si>
  <si>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</si>
  <si>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</si>
  <si>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</si>
  <si>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</si>
  <si>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</si>
  <si>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</si>
  <si>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</si>
  <si>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</si>
  <si>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</si>
  <si>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</si>
  <si>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</si>
  <si>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</si>
  <si>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</si>
  <si>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</si>
  <si>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</si>
  <si>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</si>
  <si>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</si>
  <si>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</si>
  <si>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</si>
  <si>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</si>
  <si>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</si>
  <si>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</si>
  <si>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</si>
  <si>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</si>
  <si>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</si>
  <si>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</si>
  <si>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</si>
  <si>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</si>
  <si>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</si>
  <si>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</si>
  <si>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</si>
  <si>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</si>
  <si>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</si>
  <si>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</si>
  <si>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</si>
  <si>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</si>
  <si>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</si>
  <si>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</si>
  <si>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</si>
  <si>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</si>
  <si>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</si>
  <si>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</si>
  <si>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31.03.2016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</si>
</sst>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7">
      <selection activeCell="E65" sqref="E65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366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11827</v>
      </c>
      <c r="E16" s="37">
        <f>+E17+E18+E19+E20+E21</f>
        <v>25287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99500</v>
      </c>
      <c r="E18" s="37">
        <v>123775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-87673</v>
      </c>
      <c r="E21" s="37">
        <v>-98488</v>
      </c>
    </row>
    <row r="22" spans="1:5" ht="15">
      <c r="A22" s="10" t="s">
        <v>57</v>
      </c>
      <c r="B22" s="11" t="s">
        <v>74</v>
      </c>
      <c r="C22" s="37"/>
      <c r="D22" s="37">
        <f>+D23+D35</f>
        <v>4965733</v>
      </c>
      <c r="E22" s="37">
        <f>+E23+E35</f>
        <v>3371596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4965733</v>
      </c>
      <c r="E23" s="37">
        <f>+E24+E25+E26+E27+E28+E29+E30+E31+E32+E33+E34</f>
        <v>3371596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2313726</v>
      </c>
      <c r="E25" s="37">
        <v>933047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2620000</v>
      </c>
      <c r="E28" s="37">
        <v>2420000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32007</v>
      </c>
      <c r="E33" s="37">
        <v>18549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190013</v>
      </c>
      <c r="E39" s="37">
        <f>+E40+E41+E42</f>
        <v>620000</v>
      </c>
    </row>
    <row r="40" spans="1:5" ht="15">
      <c r="A40" s="10" t="s">
        <v>102</v>
      </c>
      <c r="B40" s="11" t="s">
        <v>103</v>
      </c>
      <c r="C40" s="37"/>
      <c r="D40" s="37">
        <v>40013</v>
      </c>
      <c r="E40" s="37"/>
    </row>
    <row r="41" spans="1:5" ht="15">
      <c r="A41" s="10" t="s">
        <v>104</v>
      </c>
      <c r="B41" s="11" t="s">
        <v>105</v>
      </c>
      <c r="C41" s="37"/>
      <c r="D41" s="37">
        <v>150000</v>
      </c>
      <c r="E41" s="37">
        <v>620000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481559</v>
      </c>
      <c r="E43" s="37">
        <f>+E44+E45+E52</f>
        <v>589935</v>
      </c>
    </row>
    <row r="44" spans="1:5" ht="15">
      <c r="A44" s="10">
        <v>11</v>
      </c>
      <c r="B44" s="11" t="s">
        <v>108</v>
      </c>
      <c r="C44" s="37"/>
      <c r="D44" s="37">
        <v>160371</v>
      </c>
      <c r="E44" s="37">
        <v>279895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321188</v>
      </c>
      <c r="E45" s="37">
        <f>+E46+E47+E48+E49+E50+E51</f>
        <v>310040</v>
      </c>
    </row>
    <row r="46" spans="1:5" ht="15">
      <c r="A46" s="10">
        <v>12</v>
      </c>
      <c r="B46" s="11" t="s">
        <v>110</v>
      </c>
      <c r="C46" s="37"/>
      <c r="D46" s="37">
        <v>51461</v>
      </c>
      <c r="E46" s="37">
        <v>55224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109083</v>
      </c>
      <c r="E49" s="37">
        <v>134563</v>
      </c>
    </row>
    <row r="50" spans="1:5" ht="15">
      <c r="A50" s="10">
        <v>16</v>
      </c>
      <c r="B50" s="11" t="s">
        <v>114</v>
      </c>
      <c r="C50" s="37"/>
      <c r="D50" s="37">
        <v>107815</v>
      </c>
      <c r="E50" s="37">
        <v>78746</v>
      </c>
    </row>
    <row r="51" spans="1:5" ht="15">
      <c r="A51" s="10">
        <v>17</v>
      </c>
      <c r="B51" s="11" t="s">
        <v>115</v>
      </c>
      <c r="C51" s="37"/>
      <c r="D51" s="37">
        <v>52829</v>
      </c>
      <c r="E51" s="37">
        <v>41507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88182</v>
      </c>
      <c r="E53" s="37">
        <v>96382</v>
      </c>
    </row>
    <row r="54" spans="1:5" ht="15">
      <c r="A54" s="10" t="s">
        <v>57</v>
      </c>
      <c r="B54" s="11" t="s">
        <v>120</v>
      </c>
      <c r="C54" s="37"/>
      <c r="D54" s="37">
        <v>6567</v>
      </c>
      <c r="E54" s="37">
        <v>70210</v>
      </c>
    </row>
    <row r="55" spans="1:5" ht="15">
      <c r="A55" s="10">
        <v>192</v>
      </c>
      <c r="B55" s="11" t="s">
        <v>121</v>
      </c>
      <c r="C55" s="37"/>
      <c r="D55" s="37">
        <v>0</v>
      </c>
      <c r="E55" s="37">
        <v>0</v>
      </c>
    </row>
    <row r="56" spans="1:5" ht="30">
      <c r="A56" s="13" t="s">
        <v>331</v>
      </c>
      <c r="B56" s="11" t="s">
        <v>122</v>
      </c>
      <c r="C56" s="37"/>
      <c r="D56" s="37">
        <v>0</v>
      </c>
      <c r="E56" s="37">
        <v>0</v>
      </c>
    </row>
    <row r="57" spans="1:5" ht="15">
      <c r="A57" s="10"/>
      <c r="B57" s="11" t="s">
        <v>123</v>
      </c>
      <c r="C57" s="37"/>
      <c r="D57" s="37">
        <v>1735</v>
      </c>
      <c r="E57" s="37">
        <v>1201</v>
      </c>
    </row>
    <row r="58" spans="1:5" ht="15">
      <c r="A58" s="10"/>
      <c r="B58" s="11" t="s">
        <v>124</v>
      </c>
      <c r="C58" s="37"/>
      <c r="D58" s="37">
        <f>+D11+D16+D22+D39+D43+D53+D54+D57</f>
        <v>5745616</v>
      </c>
      <c r="E58" s="37">
        <f>+E11+E16+E22+E39+E43+E53+E54+E57</f>
        <v>4774611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1600000</v>
      </c>
      <c r="E63" s="37">
        <f>+E64+E65</f>
        <v>1300000</v>
      </c>
    </row>
    <row r="64" spans="1:5" ht="15">
      <c r="A64" s="9">
        <v>900</v>
      </c>
      <c r="B64" s="11" t="s">
        <v>127</v>
      </c>
      <c r="C64" s="37"/>
      <c r="D64" s="37">
        <v>1600000</v>
      </c>
      <c r="E64" s="37">
        <v>1300000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353</v>
      </c>
      <c r="E66" s="37">
        <f>+E67+E68+E73+E74+E75</f>
        <v>4118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353</v>
      </c>
      <c r="E75" s="37">
        <f>+E76+E77</f>
        <v>4118</v>
      </c>
    </row>
    <row r="76" spans="1:5" ht="15">
      <c r="A76" s="9" t="s">
        <v>140</v>
      </c>
      <c r="B76" s="11" t="s">
        <v>141</v>
      </c>
      <c r="C76" s="37"/>
      <c r="D76" s="37">
        <v>3516</v>
      </c>
      <c r="E76" s="37">
        <v>30299</v>
      </c>
    </row>
    <row r="77" spans="1:5" ht="15">
      <c r="A77" s="9" t="s">
        <v>142</v>
      </c>
      <c r="B77" s="11" t="s">
        <v>143</v>
      </c>
      <c r="C77" s="37"/>
      <c r="D77" s="37">
        <v>-3163</v>
      </c>
      <c r="E77" s="37">
        <v>-26181</v>
      </c>
    </row>
    <row r="78" spans="1:5" ht="15">
      <c r="A78" s="9" t="s">
        <v>57</v>
      </c>
      <c r="B78" s="11" t="s">
        <v>144</v>
      </c>
      <c r="C78" s="37"/>
      <c r="D78" s="37">
        <f>+D79+D86+D91</f>
        <v>3879285</v>
      </c>
      <c r="E78" s="37">
        <f>+E79+E86+E91</f>
        <v>3227388</v>
      </c>
    </row>
    <row r="79" spans="1:5" ht="15">
      <c r="A79" s="9" t="s">
        <v>57</v>
      </c>
      <c r="B79" s="11" t="s">
        <v>145</v>
      </c>
      <c r="C79" s="37"/>
      <c r="D79" s="37">
        <f>+SUM(D80:D85)</f>
        <v>159223</v>
      </c>
      <c r="E79" s="37">
        <f>+SUM(E80:E85)</f>
        <v>173722</v>
      </c>
    </row>
    <row r="80" spans="1:5" ht="15">
      <c r="A80" s="9">
        <v>980</v>
      </c>
      <c r="B80" s="11" t="s">
        <v>146</v>
      </c>
      <c r="C80" s="37"/>
      <c r="D80" s="37">
        <v>19573</v>
      </c>
      <c r="E80" s="37">
        <v>18448</v>
      </c>
    </row>
    <row r="81" spans="1:5" ht="15">
      <c r="A81" s="9">
        <v>982</v>
      </c>
      <c r="B81" s="11" t="s">
        <v>147</v>
      </c>
      <c r="C81" s="37"/>
      <c r="D81" s="37">
        <v>121990</v>
      </c>
      <c r="E81" s="37">
        <v>133244</v>
      </c>
    </row>
    <row r="82" spans="1:5" ht="15">
      <c r="A82" s="9">
        <v>983</v>
      </c>
      <c r="B82" s="11" t="s">
        <v>148</v>
      </c>
      <c r="C82" s="37"/>
      <c r="D82" s="37">
        <v>17660</v>
      </c>
      <c r="E82" s="37">
        <v>22030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3689740</v>
      </c>
      <c r="E86" s="37">
        <f>+E87+E88+E89+E90</f>
        <v>2999556</v>
      </c>
    </row>
    <row r="87" spans="1:5" ht="15">
      <c r="A87" s="9">
        <v>970</v>
      </c>
      <c r="B87" s="11" t="s">
        <v>154</v>
      </c>
      <c r="C87" s="37"/>
      <c r="D87" s="37">
        <v>3689740</v>
      </c>
      <c r="E87" s="37">
        <v>2999556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0</v>
      </c>
      <c r="E90" s="37">
        <v>0</v>
      </c>
    </row>
    <row r="91" spans="1:5" ht="15">
      <c r="A91" s="9" t="s">
        <v>57</v>
      </c>
      <c r="B91" s="11" t="s">
        <v>158</v>
      </c>
      <c r="C91" s="37"/>
      <c r="D91" s="37">
        <f>+D92+D93</f>
        <v>30322</v>
      </c>
      <c r="E91" s="37">
        <f>+E92+E93</f>
        <v>54110</v>
      </c>
    </row>
    <row r="92" spans="1:5" ht="15">
      <c r="A92" s="9">
        <v>960</v>
      </c>
      <c r="B92" s="11" t="s">
        <v>159</v>
      </c>
      <c r="C92" s="37"/>
      <c r="D92" s="37">
        <v>322</v>
      </c>
      <c r="E92" s="37">
        <v>24110</v>
      </c>
    </row>
    <row r="93" spans="1:5" ht="15">
      <c r="A93" s="15">
        <v>961962963967</v>
      </c>
      <c r="B93" s="11" t="s">
        <v>160</v>
      </c>
      <c r="C93" s="37"/>
      <c r="D93" s="37">
        <v>30000</v>
      </c>
      <c r="E93" s="37">
        <v>30000</v>
      </c>
    </row>
    <row r="94" spans="1:5" ht="15">
      <c r="A94" s="9" t="s">
        <v>57</v>
      </c>
      <c r="B94" s="11" t="s">
        <v>161</v>
      </c>
      <c r="C94" s="37"/>
      <c r="D94" s="37">
        <f>+D95+D96+D97+D98+D99+D100+D101</f>
        <v>257451</v>
      </c>
      <c r="E94" s="37">
        <f>+E95+E96+E97+E98+E99+E100+E101</f>
        <v>234446</v>
      </c>
    </row>
    <row r="95" spans="1:5" ht="15">
      <c r="A95" s="9">
        <v>22</v>
      </c>
      <c r="B95" s="11" t="s">
        <v>162</v>
      </c>
      <c r="C95" s="37"/>
      <c r="D95" s="37">
        <v>131256</v>
      </c>
      <c r="E95" s="37">
        <v>99379</v>
      </c>
    </row>
    <row r="96" spans="1:5" ht="15">
      <c r="A96" s="9">
        <v>23</v>
      </c>
      <c r="B96" s="11" t="s">
        <v>163</v>
      </c>
      <c r="C96" s="37"/>
      <c r="D96" s="37">
        <v>107252</v>
      </c>
      <c r="E96" s="37">
        <v>134019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0</v>
      </c>
      <c r="E100" s="37">
        <v>0</v>
      </c>
    </row>
    <row r="101" spans="1:5" ht="15">
      <c r="A101" s="9" t="s">
        <v>168</v>
      </c>
      <c r="B101" s="11" t="s">
        <v>169</v>
      </c>
      <c r="C101" s="37"/>
      <c r="D101" s="37">
        <v>18943</v>
      </c>
      <c r="E101" s="37">
        <v>1048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8525</v>
      </c>
      <c r="E107" s="37">
        <v>8658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5745614</v>
      </c>
      <c r="E108" s="37">
        <f>+E107+E102+E94+E78+E66+E63</f>
        <v>4774610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9">
      <selection activeCell="E77" sqref="E77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tr">
        <f>+'BS'!A6</f>
        <v>od    01.01     do       31.03.2016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369733</v>
      </c>
      <c r="E10" s="38">
        <f>+E11+E20</f>
        <v>359982</v>
      </c>
    </row>
    <row r="11" spans="1:5" ht="15">
      <c r="A11" s="19"/>
      <c r="B11" s="20" t="s">
        <v>180</v>
      </c>
      <c r="C11" s="38"/>
      <c r="D11" s="38">
        <f>+SUM(D12:D19)</f>
        <v>331269</v>
      </c>
      <c r="E11" s="38">
        <f>+SUM(E12:E19)</f>
        <v>304502</v>
      </c>
    </row>
    <row r="12" spans="1:5" ht="15">
      <c r="A12" s="19">
        <v>750</v>
      </c>
      <c r="B12" s="21" t="s">
        <v>181</v>
      </c>
      <c r="C12" s="38"/>
      <c r="D12" s="38">
        <v>438521</v>
      </c>
      <c r="E12" s="38">
        <v>432542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-107252</v>
      </c>
      <c r="E16" s="38">
        <v>-128040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38464</v>
      </c>
      <c r="E20" s="38">
        <f>+SUM(E21:E24)</f>
        <v>55480</v>
      </c>
    </row>
    <row r="21" spans="1:5" ht="15">
      <c r="A21" s="19">
        <v>760</v>
      </c>
      <c r="B21" s="21" t="s">
        <v>190</v>
      </c>
      <c r="C21" s="38"/>
      <c r="D21" s="38">
        <v>700</v>
      </c>
      <c r="E21" s="38">
        <v>715</v>
      </c>
    </row>
    <row r="22" spans="1:5" ht="17.25" customHeight="1">
      <c r="A22" s="19">
        <v>764</v>
      </c>
      <c r="B22" s="21" t="s">
        <v>191</v>
      </c>
      <c r="C22" s="38"/>
      <c r="D22" s="38">
        <v>0</v>
      </c>
      <c r="E22" s="38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37764</v>
      </c>
      <c r="E24" s="38">
        <v>54765</v>
      </c>
    </row>
    <row r="25" spans="1:5" ht="15.75" customHeight="1">
      <c r="A25" s="19"/>
      <c r="B25" s="20" t="s">
        <v>194</v>
      </c>
      <c r="C25" s="38"/>
      <c r="D25" s="38">
        <f>+D26+D37+D43</f>
        <v>257248</v>
      </c>
      <c r="E25" s="38">
        <f>+E26+E37+E43</f>
        <v>278385</v>
      </c>
    </row>
    <row r="26" spans="1:5" ht="17.25" customHeight="1">
      <c r="A26" s="19"/>
      <c r="B26" s="20" t="s">
        <v>195</v>
      </c>
      <c r="C26" s="38"/>
      <c r="D26" s="38">
        <f>+SUM(D27:D36)</f>
        <v>161427</v>
      </c>
      <c r="E26" s="38">
        <f>+SUM(E27:E36)</f>
        <v>185467</v>
      </c>
    </row>
    <row r="27" spans="1:5" ht="15.75" customHeight="1">
      <c r="A27" s="19">
        <v>400</v>
      </c>
      <c r="B27" s="21" t="s">
        <v>196</v>
      </c>
      <c r="C27" s="38"/>
      <c r="D27" s="38">
        <v>262870</v>
      </c>
      <c r="E27" s="38">
        <v>300490</v>
      </c>
    </row>
    <row r="28" spans="1:5" ht="15.75" customHeight="1">
      <c r="A28" s="19"/>
      <c r="B28" s="21" t="s">
        <v>197</v>
      </c>
      <c r="C28" s="38"/>
      <c r="D28" s="38">
        <v>600</v>
      </c>
      <c r="E28" s="38">
        <v>710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-109083</v>
      </c>
      <c r="E31" s="38">
        <v>-134563</v>
      </c>
    </row>
    <row r="32" spans="1:5" ht="19.5" customHeight="1">
      <c r="A32" s="19">
        <v>405</v>
      </c>
      <c r="B32" s="21" t="s">
        <v>201</v>
      </c>
      <c r="C32" s="38"/>
      <c r="D32" s="38">
        <v>16898</v>
      </c>
      <c r="E32" s="38">
        <v>39591</v>
      </c>
    </row>
    <row r="33" spans="1:5" ht="27.75" customHeight="1">
      <c r="A33" s="19">
        <v>406</v>
      </c>
      <c r="B33" s="21" t="s">
        <v>202</v>
      </c>
      <c r="C33" s="38"/>
      <c r="D33" s="38">
        <v>-10005</v>
      </c>
      <c r="E33" s="38">
        <v>-21066</v>
      </c>
    </row>
    <row r="34" spans="1:5" ht="18.75" customHeight="1">
      <c r="A34" s="19">
        <v>407</v>
      </c>
      <c r="B34" s="21" t="s">
        <v>203</v>
      </c>
      <c r="C34" s="38"/>
      <c r="D34" s="38">
        <v>0</v>
      </c>
      <c r="E34" s="38">
        <v>0</v>
      </c>
    </row>
    <row r="35" spans="1:5" ht="28.5" customHeight="1">
      <c r="A35" s="19">
        <v>408</v>
      </c>
      <c r="B35" s="21" t="s">
        <v>204</v>
      </c>
      <c r="C35" s="38"/>
      <c r="D35" s="38">
        <v>147</v>
      </c>
      <c r="E35" s="38">
        <v>305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95621</v>
      </c>
      <c r="E37" s="38">
        <f>+SUM(E38:E42)</f>
        <v>92868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101484</v>
      </c>
      <c r="E39" s="38">
        <v>98315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-5279</v>
      </c>
      <c r="E41" s="38">
        <v>-5097</v>
      </c>
    </row>
    <row r="42" spans="1:5" ht="15.75" customHeight="1">
      <c r="A42" s="19">
        <v>418.419</v>
      </c>
      <c r="B42" s="21" t="s">
        <v>213</v>
      </c>
      <c r="C42" s="38"/>
      <c r="D42" s="38">
        <v>-584</v>
      </c>
      <c r="E42" s="38">
        <v>-350</v>
      </c>
    </row>
    <row r="43" spans="1:5" ht="18" customHeight="1">
      <c r="A43" s="19"/>
      <c r="B43" s="20" t="s">
        <v>214</v>
      </c>
      <c r="C43" s="38"/>
      <c r="D43" s="38">
        <f>+SUM(D44:D52)</f>
        <v>200</v>
      </c>
      <c r="E43" s="38">
        <f>+SUM(E44:E52)</f>
        <v>50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200</v>
      </c>
      <c r="E47" s="38">
        <v>50</v>
      </c>
    </row>
    <row r="48" spans="1:5" ht="17.25" customHeight="1">
      <c r="A48" s="19">
        <v>424</v>
      </c>
      <c r="B48" s="21" t="s">
        <v>219</v>
      </c>
      <c r="C48" s="38"/>
      <c r="D48" s="38">
        <v>0</v>
      </c>
      <c r="E48" s="38">
        <v>0</v>
      </c>
    </row>
    <row r="49" spans="1:5" ht="16.5" customHeight="1">
      <c r="A49" s="19">
        <v>429</v>
      </c>
      <c r="B49" s="21" t="s">
        <v>220</v>
      </c>
      <c r="C49" s="38"/>
      <c r="D49" s="38">
        <v>0</v>
      </c>
      <c r="E49" s="38">
        <v>0</v>
      </c>
    </row>
    <row r="50" spans="1:5" ht="29.25" customHeight="1">
      <c r="A50" s="19">
        <v>460</v>
      </c>
      <c r="B50" s="21" t="s">
        <v>221</v>
      </c>
      <c r="C50" s="38"/>
      <c r="D50" s="38">
        <v>0</v>
      </c>
      <c r="E50" s="38">
        <v>0</v>
      </c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112485</v>
      </c>
      <c r="E53" s="38">
        <f>+E10-E25</f>
        <v>81597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187690</v>
      </c>
      <c r="E54" s="38">
        <f>+E55-E56+E57+E58+E62+E67+E74-E75</f>
        <v>159709</v>
      </c>
    </row>
    <row r="55" spans="1:5" ht="18.75" customHeight="1">
      <c r="A55" s="19"/>
      <c r="B55" s="20" t="s">
        <v>226</v>
      </c>
      <c r="C55" s="38"/>
      <c r="D55" s="38">
        <v>45061</v>
      </c>
      <c r="E55" s="38">
        <v>34130</v>
      </c>
    </row>
    <row r="56" spans="1:5" ht="16.5" customHeight="1">
      <c r="A56" s="19"/>
      <c r="B56" s="20" t="s">
        <v>227</v>
      </c>
      <c r="C56" s="38"/>
      <c r="D56" s="38">
        <v>-995</v>
      </c>
      <c r="E56" s="38">
        <v>-9237</v>
      </c>
    </row>
    <row r="57" spans="1:5" ht="18" customHeight="1">
      <c r="A57" s="19"/>
      <c r="B57" s="20" t="s">
        <v>228</v>
      </c>
      <c r="C57" s="38"/>
      <c r="D57" s="38">
        <v>1895</v>
      </c>
      <c r="E57" s="38">
        <v>3144</v>
      </c>
    </row>
    <row r="58" spans="1:5" ht="15">
      <c r="A58" s="18"/>
      <c r="B58" s="20" t="s">
        <v>229</v>
      </c>
      <c r="C58" s="38"/>
      <c r="D58" s="38">
        <f>+D59+D60+D61</f>
        <v>52147</v>
      </c>
      <c r="E58" s="38">
        <f>+E59+E60+E61</f>
        <v>44322</v>
      </c>
    </row>
    <row r="59" spans="1:5" ht="18" customHeight="1">
      <c r="A59" s="19"/>
      <c r="B59" s="21" t="s">
        <v>230</v>
      </c>
      <c r="C59" s="38"/>
      <c r="D59" s="38">
        <v>30855</v>
      </c>
      <c r="E59" s="38">
        <v>26030</v>
      </c>
    </row>
    <row r="60" spans="1:5" ht="15">
      <c r="A60" s="19"/>
      <c r="B60" s="21" t="s">
        <v>231</v>
      </c>
      <c r="C60" s="38"/>
      <c r="D60" s="38">
        <v>21292</v>
      </c>
      <c r="E60" s="38">
        <v>18292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4094</v>
      </c>
      <c r="E62" s="38">
        <f>+E63+E64+E65+E66</f>
        <v>4528</v>
      </c>
    </row>
    <row r="63" spans="1:5" ht="30">
      <c r="A63" s="19"/>
      <c r="B63" s="21" t="s">
        <v>234</v>
      </c>
      <c r="C63" s="38"/>
      <c r="D63" s="38">
        <v>810</v>
      </c>
      <c r="E63" s="38">
        <v>0</v>
      </c>
    </row>
    <row r="64" spans="1:5" ht="14.25" customHeight="1">
      <c r="A64" s="19"/>
      <c r="B64" s="21" t="s">
        <v>235</v>
      </c>
      <c r="C64" s="38"/>
      <c r="D64" s="38">
        <v>1978</v>
      </c>
      <c r="E64" s="38">
        <v>3185</v>
      </c>
    </row>
    <row r="65" spans="1:5" ht="15.75" customHeight="1">
      <c r="A65" s="19"/>
      <c r="B65" s="21" t="s">
        <v>236</v>
      </c>
      <c r="C65" s="38"/>
      <c r="D65" s="38">
        <v>1306</v>
      </c>
      <c r="E65" s="38">
        <v>1343</v>
      </c>
    </row>
    <row r="66" spans="1:5" ht="15">
      <c r="A66" s="19"/>
      <c r="B66" s="21" t="s">
        <v>237</v>
      </c>
      <c r="C66" s="38"/>
      <c r="D66" s="38">
        <v>0</v>
      </c>
      <c r="E66" s="38">
        <v>0</v>
      </c>
    </row>
    <row r="67" spans="1:5" ht="15">
      <c r="A67" s="18"/>
      <c r="B67" s="20" t="s">
        <v>238</v>
      </c>
      <c r="C67" s="38"/>
      <c r="D67" s="38">
        <f>+D68+D69+D70+D71+D72+D73</f>
        <v>72930</v>
      </c>
      <c r="E67" s="38">
        <f>+E68+E69+E70+E71+E72+E73</f>
        <v>60621</v>
      </c>
    </row>
    <row r="68" spans="1:5" ht="44.25" customHeight="1">
      <c r="A68" s="19"/>
      <c r="B68" s="21" t="s">
        <v>239</v>
      </c>
      <c r="C68" s="38"/>
      <c r="D68" s="38">
        <v>25247</v>
      </c>
      <c r="E68" s="38">
        <v>24743</v>
      </c>
    </row>
    <row r="69" spans="1:5" ht="15.75" customHeight="1">
      <c r="A69" s="19"/>
      <c r="B69" s="21" t="s">
        <v>240</v>
      </c>
      <c r="C69" s="38"/>
      <c r="D69" s="38">
        <v>16744</v>
      </c>
      <c r="E69" s="38">
        <v>16744</v>
      </c>
    </row>
    <row r="70" spans="1:5" ht="15.75" customHeight="1">
      <c r="A70" s="19"/>
      <c r="B70" s="21" t="s">
        <v>241</v>
      </c>
      <c r="C70" s="38"/>
      <c r="D70" s="38">
        <v>1550</v>
      </c>
      <c r="E70" s="38">
        <v>1726</v>
      </c>
    </row>
    <row r="71" spans="1:5" ht="15.75" customHeight="1">
      <c r="A71" s="19"/>
      <c r="B71" s="21" t="s">
        <v>242</v>
      </c>
      <c r="C71" s="38"/>
      <c r="D71" s="38">
        <v>281</v>
      </c>
      <c r="E71" s="38">
        <v>588</v>
      </c>
    </row>
    <row r="72" spans="1:5" ht="15.75" customHeight="1">
      <c r="A72" s="19"/>
      <c r="B72" s="21" t="s">
        <v>243</v>
      </c>
      <c r="C72" s="38"/>
      <c r="D72" s="38">
        <v>12568</v>
      </c>
      <c r="E72" s="38">
        <v>2137</v>
      </c>
    </row>
    <row r="73" spans="1:5" ht="15.75" customHeight="1">
      <c r="A73" s="19"/>
      <c r="B73" s="21" t="s">
        <v>244</v>
      </c>
      <c r="C73" s="38"/>
      <c r="D73" s="38">
        <v>16540</v>
      </c>
      <c r="E73" s="38">
        <v>14683</v>
      </c>
    </row>
    <row r="74" spans="1:5" ht="15.75" customHeight="1">
      <c r="A74" s="19"/>
      <c r="B74" s="20" t="s">
        <v>245</v>
      </c>
      <c r="C74" s="38"/>
      <c r="D74" s="38">
        <v>10568</v>
      </c>
      <c r="E74" s="38">
        <v>3727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38">
        <v>0</v>
      </c>
    </row>
    <row r="76" spans="1:5" ht="15.75" customHeight="1">
      <c r="A76" s="19"/>
      <c r="B76" s="20" t="s">
        <v>247</v>
      </c>
      <c r="C76" s="38"/>
      <c r="D76" s="38">
        <f>+D53-D54</f>
        <v>-75205</v>
      </c>
      <c r="E76" s="38">
        <f>+E53-E54</f>
        <v>-78112</v>
      </c>
    </row>
    <row r="77" spans="1:5" ht="15.75" customHeight="1">
      <c r="A77" s="19"/>
      <c r="B77" s="20" t="s">
        <v>248</v>
      </c>
      <c r="C77" s="38"/>
      <c r="D77" s="38">
        <f>+D92+D109</f>
        <v>72041</v>
      </c>
      <c r="E77" s="38">
        <f>+E92+E109</f>
        <v>51930</v>
      </c>
    </row>
    <row r="78" spans="1:5" ht="31.5" customHeight="1">
      <c r="A78" s="19"/>
      <c r="B78" s="20" t="s">
        <v>249</v>
      </c>
      <c r="C78" s="38"/>
      <c r="D78" s="38">
        <f>+SUM(D79:D84)</f>
        <v>72041</v>
      </c>
      <c r="E78" s="38">
        <f>+SUM(E79:E84)</f>
        <v>51930</v>
      </c>
    </row>
    <row r="79" spans="1:5" ht="15.75" customHeight="1">
      <c r="A79" s="19">
        <v>770</v>
      </c>
      <c r="B79" s="21" t="s">
        <v>250</v>
      </c>
      <c r="C79" s="38"/>
      <c r="D79" s="38">
        <v>72041</v>
      </c>
      <c r="E79" s="38">
        <v>51930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72041</v>
      </c>
      <c r="E92" s="38">
        <f>+E78-E85</f>
        <v>51930</v>
      </c>
    </row>
    <row r="93" spans="1:5" ht="32.25" customHeight="1">
      <c r="A93" s="19"/>
      <c r="B93" s="20" t="s">
        <v>267</v>
      </c>
      <c r="C93" s="38"/>
      <c r="D93" s="38">
        <f>+SUM(D94:D100)</f>
        <v>0</v>
      </c>
      <c r="E93" s="38">
        <f>+SUM(E94:E100)</f>
        <v>0</v>
      </c>
    </row>
    <row r="94" spans="1:5" ht="17.25" customHeight="1">
      <c r="A94" s="19">
        <v>770</v>
      </c>
      <c r="B94" s="21" t="s">
        <v>268</v>
      </c>
      <c r="C94" s="38"/>
      <c r="D94" s="38"/>
      <c r="E94" s="38"/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0</v>
      </c>
      <c r="E109" s="38">
        <f>+E93-E101</f>
        <v>0</v>
      </c>
    </row>
    <row r="110" spans="1:5" ht="32.25" customHeight="1">
      <c r="A110" s="19"/>
      <c r="B110" s="20" t="s">
        <v>289</v>
      </c>
      <c r="C110" s="38"/>
      <c r="D110" s="38">
        <f>+D76+D77</f>
        <v>-3164</v>
      </c>
      <c r="E110" s="38">
        <f>+E76+E77-1.31</f>
        <v>-26183.31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-3164</v>
      </c>
      <c r="E114" s="38">
        <f>+E110-E111</f>
        <v>-26183.31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6">
      <selection activeCell="F59" sqref="F59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tr">
        <f>+'BS'!A6</f>
        <v>od    01.01     do       31.03.2016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724484.18</v>
      </c>
      <c r="E11" s="48">
        <f>+SUM(E12:E15)</f>
        <v>657040.14</v>
      </c>
    </row>
    <row r="12" spans="1:5" ht="17.25" customHeight="1">
      <c r="A12" s="31"/>
      <c r="B12" s="32" t="s">
        <v>8</v>
      </c>
      <c r="C12" s="48"/>
      <c r="D12" s="48">
        <v>473963.03</v>
      </c>
      <c r="E12" s="48">
        <v>466762.07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250521.15</v>
      </c>
      <c r="E14" s="48">
        <v>190278.07</v>
      </c>
    </row>
    <row r="15" spans="1:5" ht="15">
      <c r="A15" s="31"/>
      <c r="B15" s="30" t="s">
        <v>11</v>
      </c>
      <c r="C15" s="48"/>
      <c r="D15" s="48">
        <v>0</v>
      </c>
      <c r="E15" s="48">
        <v>0</v>
      </c>
    </row>
    <row r="16" spans="1:5" ht="15">
      <c r="A16" s="28">
        <v>2</v>
      </c>
      <c r="B16" s="29" t="s">
        <v>12</v>
      </c>
      <c r="C16" s="48"/>
      <c r="D16" s="48">
        <f>+SUM(D17:D24)</f>
        <v>463546.57000000007</v>
      </c>
      <c r="E16" s="48">
        <f>+SUM(E17:E24)</f>
        <v>529702.8300000001</v>
      </c>
    </row>
    <row r="17" spans="1:5" ht="26.25">
      <c r="A17" s="19"/>
      <c r="B17" s="32" t="s">
        <v>13</v>
      </c>
      <c r="C17" s="48"/>
      <c r="D17" s="48">
        <v>263447.39</v>
      </c>
      <c r="E17" s="48">
        <v>301199.81</v>
      </c>
    </row>
    <row r="18" spans="1:5" ht="26.25">
      <c r="A18" s="19"/>
      <c r="B18" s="32" t="s">
        <v>14</v>
      </c>
      <c r="C18" s="48"/>
      <c r="D18" s="48">
        <v>33397.73</v>
      </c>
      <c r="E18" s="48">
        <v>30000</v>
      </c>
    </row>
    <row r="19" spans="1:5" ht="26.25">
      <c r="A19" s="19"/>
      <c r="B19" s="32" t="s">
        <v>15</v>
      </c>
      <c r="C19" s="48"/>
      <c r="D19" s="48">
        <v>30854.58</v>
      </c>
      <c r="E19" s="48">
        <v>26030.19</v>
      </c>
    </row>
    <row r="20" spans="1:5" ht="15">
      <c r="A20" s="19"/>
      <c r="B20" s="32" t="s">
        <v>16</v>
      </c>
      <c r="C20" s="48"/>
      <c r="D20" s="48">
        <v>23725.62</v>
      </c>
      <c r="E20" s="48">
        <v>21013.56</v>
      </c>
    </row>
    <row r="21" spans="1:5" ht="15">
      <c r="A21" s="19"/>
      <c r="B21" s="32" t="s">
        <v>17</v>
      </c>
      <c r="C21" s="48"/>
      <c r="D21" s="48">
        <v>16743.9</v>
      </c>
      <c r="E21" s="48">
        <v>16743.9</v>
      </c>
    </row>
    <row r="22" spans="1:5" ht="15">
      <c r="A22" s="19"/>
      <c r="B22" s="32" t="s">
        <v>18</v>
      </c>
      <c r="C22" s="48"/>
      <c r="D22" s="48">
        <v>29711.52</v>
      </c>
      <c r="E22" s="48">
        <v>48049.87</v>
      </c>
    </row>
    <row r="23" spans="1:5" ht="15">
      <c r="A23" s="19"/>
      <c r="B23" s="32" t="s">
        <v>19</v>
      </c>
      <c r="C23" s="48"/>
      <c r="D23" s="48">
        <v>65665.83</v>
      </c>
      <c r="E23" s="48">
        <v>86665.5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260937.61</v>
      </c>
      <c r="E25" s="48">
        <f>+E11-E16</f>
        <v>127337.30999999994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80175.32</v>
      </c>
      <c r="E27" s="48">
        <f>+SUM(E28:E32)</f>
        <v>42091.4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80175.32</v>
      </c>
      <c r="E32" s="48">
        <v>42091.4</v>
      </c>
    </row>
    <row r="33" spans="1:5" ht="15">
      <c r="A33" s="28">
        <v>2</v>
      </c>
      <c r="B33" s="29" t="s">
        <v>30</v>
      </c>
      <c r="C33" s="48"/>
      <c r="D33" s="48">
        <f>+SUM(D34:D41)</f>
        <v>327802.53</v>
      </c>
      <c r="E33" s="48">
        <f>+SUM(E34:E41)</f>
        <v>-18622.14</v>
      </c>
    </row>
    <row r="34" spans="1:5" ht="26.25">
      <c r="A34" s="31"/>
      <c r="B34" s="32" t="s">
        <v>31</v>
      </c>
      <c r="C34" s="48"/>
      <c r="D34" s="48">
        <v>0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>
        <v>323618.2</v>
      </c>
      <c r="E37" s="48">
        <v>-70452.5</v>
      </c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0</v>
      </c>
      <c r="E39" s="48">
        <v>50000</v>
      </c>
    </row>
    <row r="40" spans="1:5" ht="30" customHeight="1">
      <c r="A40" s="31"/>
      <c r="B40" s="32" t="s">
        <v>37</v>
      </c>
      <c r="C40" s="48"/>
      <c r="D40" s="48">
        <v>0</v>
      </c>
      <c r="E40" s="48">
        <v>0</v>
      </c>
    </row>
    <row r="41" spans="1:5" ht="15">
      <c r="A41" s="31"/>
      <c r="B41" s="32" t="s">
        <v>38</v>
      </c>
      <c r="C41" s="48"/>
      <c r="D41" s="48">
        <v>4184.33</v>
      </c>
      <c r="E41" s="48">
        <v>1830.36</v>
      </c>
    </row>
    <row r="42" spans="1:5" ht="15">
      <c r="A42" s="28">
        <v>3</v>
      </c>
      <c r="B42" s="29" t="s">
        <v>39</v>
      </c>
      <c r="C42" s="48"/>
      <c r="D42" s="48">
        <f>+D27-D33</f>
        <v>-247627.21000000002</v>
      </c>
      <c r="E42" s="48">
        <f>+E27-E33</f>
        <v>60713.54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0</v>
      </c>
      <c r="E44" s="48">
        <f>+SUM(E45:E48)</f>
        <v>0</v>
      </c>
    </row>
    <row r="45" spans="1:5" ht="15">
      <c r="A45" s="31"/>
      <c r="B45" s="32" t="s">
        <v>43</v>
      </c>
      <c r="C45" s="48"/>
      <c r="D45" s="48">
        <v>0</v>
      </c>
      <c r="E45" s="48">
        <v>0</v>
      </c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0</v>
      </c>
      <c r="E54" s="48">
        <f>+E44-E49</f>
        <v>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13310.399999999965</v>
      </c>
      <c r="E56" s="48">
        <f>+E25+E42+E54</f>
        <v>188050.84999999995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160370.69999999995</v>
      </c>
      <c r="E58" s="48">
        <f>+E56+E59</f>
        <v>279894.9199999999</v>
      </c>
    </row>
    <row r="59" spans="1:5" ht="15">
      <c r="A59" s="30"/>
      <c r="B59" s="34" t="s">
        <v>56</v>
      </c>
      <c r="C59" s="48"/>
      <c r="D59" s="48">
        <v>147060.3</v>
      </c>
      <c r="E59" s="48">
        <v>91844.07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tr">
        <f>+'BS'!A6</f>
        <v>od    01.01     do       31.03.2016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1000000</v>
      </c>
      <c r="C8" s="38"/>
      <c r="D8" s="38"/>
      <c r="E8" s="38"/>
      <c r="F8" s="38"/>
      <c r="G8" s="38"/>
      <c r="H8" s="38"/>
      <c r="I8" s="38"/>
      <c r="J8" s="38">
        <v>30299</v>
      </c>
      <c r="K8" s="38">
        <f>+SUM(B8:J8)</f>
        <v>1030299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-26181</v>
      </c>
      <c r="K15" s="38">
        <f>+SUM(B15:J15)</f>
        <v>-26181</v>
      </c>
    </row>
    <row r="16" spans="1:11" ht="15">
      <c r="A16" s="21" t="s">
        <v>318</v>
      </c>
      <c r="B16" s="38">
        <v>300000</v>
      </c>
      <c r="C16" s="38"/>
      <c r="D16" s="38"/>
      <c r="E16" s="38"/>
      <c r="F16" s="38"/>
      <c r="G16" s="38"/>
      <c r="H16" s="38"/>
      <c r="I16" s="38"/>
      <c r="J16" s="38"/>
      <c r="K16" s="38">
        <f>+SUM(B16:J16)</f>
        <v>300000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1300000</v>
      </c>
      <c r="C19" s="38"/>
      <c r="D19" s="38"/>
      <c r="E19" s="38"/>
      <c r="F19" s="38"/>
      <c r="G19" s="38"/>
      <c r="H19" s="38"/>
      <c r="I19" s="38"/>
      <c r="J19" s="38">
        <f>+SUM(J8:J18)+1</f>
        <v>4119</v>
      </c>
      <c r="K19" s="38">
        <f>+SUM(B19:J19)</f>
        <v>1304119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1300000</v>
      </c>
      <c r="C22" s="38"/>
      <c r="D22" s="38"/>
      <c r="E22" s="38"/>
      <c r="F22" s="38"/>
      <c r="G22" s="38"/>
      <c r="H22" s="38"/>
      <c r="I22" s="38"/>
      <c r="J22" s="38">
        <v>3516</v>
      </c>
      <c r="K22" s="38">
        <f>+SUM(B22:J22)</f>
        <v>1303516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-3163</v>
      </c>
      <c r="K29" s="38">
        <f>+SUM(B29:J29)</f>
        <v>-3163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>
        <f>+SUM(B30:J30)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1300000</v>
      </c>
      <c r="C33" s="38"/>
      <c r="D33" s="38"/>
      <c r="E33" s="38"/>
      <c r="F33" s="38"/>
      <c r="G33" s="38"/>
      <c r="H33" s="38"/>
      <c r="I33" s="38"/>
      <c r="J33" s="38">
        <f>+SUM(J22:J32)</f>
        <v>353</v>
      </c>
      <c r="K33" s="38">
        <f>+SUM(B33:J33)</f>
        <v>1300353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 Maja S</cp:lastModifiedBy>
  <cp:lastPrinted>2012-04-19T13:47:09Z</cp:lastPrinted>
  <dcterms:created xsi:type="dcterms:W3CDTF">2012-02-03T11:53:42Z</dcterms:created>
  <dcterms:modified xsi:type="dcterms:W3CDTF">2016-04-20T11:13:05Z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