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<sst xmlns="http://schemas.openxmlformats.org/spreadsheetml/2006/main" count="422" uniqueCount="367">
  <si>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</si>
  <si>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</si>
  <si>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</si>
  <si>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</si>
  <si>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</si>
  <si>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</si>
  <si>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</si>
  <si>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</si>
  <si>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</si>
  <si>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</si>
  <si>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</si>
  <si>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</si>
  <si>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</si>
  <si>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</si>
  <si>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</si>
  <si>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</si>
  <si>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</si>
  <si>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</si>
  <si>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</si>
  <si>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</si>
  <si>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</si>
  <si>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</si>
  <si>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</si>
  <si>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</si>
  <si>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</si>
  <si>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</si>
  <si>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</si>
  <si>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</si>
  <si>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</si>
  <si>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</si>
  <si>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</si>
  <si>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</si>
  <si>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</si>
  <si>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</si>
  <si>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</si>
  <si>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</si>
  <si>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</si>
  <si>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</si>
  <si>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</si>
  <si>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</si>
  <si>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</si>
  <si>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</si>
  <si>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</si>
  <si>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</si>
  <si>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</si>
  <si>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</si>
  <si>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</si>
  <si>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</si>
  <si>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</si>
  <si>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</si>
  <si>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</si>
  <si>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</si>
  <si>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</si>
  <si>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</si>
  <si>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</si>
  <si>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</si>
  <si>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</si>
  <si>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</si>
  <si>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</si>
  <si>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</si>
  <si>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</si>
  <si>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</si>
  <si>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</si>
  <si>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</si>
  <si>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</si>
  <si>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</si>
  <si>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</si>
  <si>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</si>
  <si>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</si>
  <si>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</si>
  <si>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</si>
  <si>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</si>
  <si>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</si>
  <si>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</si>
  <si>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</si>
  <si>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</si>
  <si>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</si>
  <si>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</si>
  <si>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</si>
  <si>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</si>
  <si>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</si>
  <si>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</si>
  <si>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</si>
  <si>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</si>
  <si>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</si>
  <si>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</si>
  <si>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</si>
  <si>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</si>
  <si>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</si>
  <si>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</si>
  <si>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</si>
  <si>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</si>
  <si>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</si>
  <si>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</si>
  <si>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</si>
  <si>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</si>
  <si>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</si>
  <si>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</si>
  <si>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</si>
  <si>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</si>
  <si>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</si>
  <si>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</si>
  <si>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</si>
  <si>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</si>
  <si>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</si>
  <si>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</si>
  <si>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</si>
  <si>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</si>
  <si>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</si>
  <si>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</si>
  <si>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</si>
  <si>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</si>
  <si>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</si>
  <si>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</si>
  <si>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</si>
  <si>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</si>
  <si>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</si>
  <si>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</si>
  <si>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</si>
  <si>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</si>
  <si>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</si>
  <si>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</si>
  <si>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</si>
  <si>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</si>
  <si>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</si>
  <si>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</si>
  <si>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</si>
  <si>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</si>
  <si>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</si>
  <si>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</si>
  <si>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</si>
  <si>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</si>
  <si>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</si>
  <si>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</si>
  <si>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</si>
  <si>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</si>
  <si>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</si>
  <si>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</si>
  <si>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</si>
  <si>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</si>
  <si>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</si>
  <si>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</si>
  <si>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</si>
  <si>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</si>
  <si>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</si>
  <si>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</si>
  <si>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</si>
  <si>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</si>
  <si>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</si>
  <si>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</si>
  <si>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</si>
  <si>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</si>
  <si>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</si>
  <si>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</si>
  <si>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</si>
  <si>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</si>
  <si>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</si>
  <si>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</si>
  <si>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</si>
  <si>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</si>
  <si>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</si>
  <si>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</si>
  <si>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</si>
  <si>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</si>
  <si>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</si>
  <si>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</si>
  <si>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</si>
  <si>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</si>
  <si>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</si>
  <si>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</si>
  <si>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</si>
  <si>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</si>
  <si>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</si>
  <si>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</si>
  <si>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</si>
  <si>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</si>
  <si>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</si>
  <si>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</si>
  <si>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</si>
  <si>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</si>
  <si>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</si>
  <si>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</si>
  <si>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</si>
  <si>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</si>
  <si>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</si>
  <si>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</si>
  <si>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</si>
  <si>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</si>
  <si>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</si>
  <si>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</si>
  <si>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</si>
  <si>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</si>
  <si>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</si>
  <si>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</si>
  <si>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</si>
  <si>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</si>
  <si>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</si>
  <si>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</si>
  <si>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</si>
  <si>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</si>
  <si>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</si>
  <si>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</si>
  <si>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</si>
  <si>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</si>
  <si>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</si>
  <si>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</si>
  <si>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</si>
  <si>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</si>
  <si>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</si>
  <si>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</si>
  <si>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</si>
  <si>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</si>
  <si>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</si>
  <si>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</si>
  <si>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</si>
  <si>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</si>
  <si>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</si>
  <si>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</si>
  <si>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</si>
  <si>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</si>
  <si>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</si>
  <si>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</si>
  <si>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</si>
  <si>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</si>
  <si>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</si>
  <si>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</si>
  <si>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</si>
  <si>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</si>
  <si>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</si>
  <si>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</si>
  <si>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</si>
  <si>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</si>
  <si>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</si>
  <si>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</si>
  <si>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</si>
  <si>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</si>
  <si>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</si>
  <si>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</si>
  <si>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</si>
  <si>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</si>
  <si>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</si>
  <si>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</si>
  <si>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</si>
  <si>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</si>
  <si>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</si>
  <si>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</si>
  <si>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</si>
  <si>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</si>
  <si>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</si>
  <si>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</si>
  <si>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</si>
  <si>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</si>
  <si>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</si>
  <si>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</si>
  <si>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</si>
  <si>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</si>
  <si>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</si>
  <si>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</si>
  <si>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</si>
  <si>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</si>
  <si>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</si>
  <si>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</si>
  <si>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</si>
  <si>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</si>
  <si>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</si>
  <si>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</si>
  <si>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</si>
  <si>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</si>
  <si>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</si>
  <si>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</si>
  <si>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</si>
  <si>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</si>
  <si>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</si>
  <si>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</si>
  <si>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</si>
  <si>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</si>
  <si>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</si>
  <si>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</si>
  <si>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</si>
  <si>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</si>
  <si>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</si>
  <si>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</si>
  <si>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</si>
  <si>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</si>
  <si>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</si>
  <si>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</si>
  <si>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</si>
  <si>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</si>
  <si>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</si>
  <si>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</si>
  <si>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</si>
  <si>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</si>
  <si>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</si>
  <si>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</si>
  <si>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</si>
  <si>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</si>
  <si>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</si>
  <si>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</si>
  <si>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</si>
  <si>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</si>
  <si>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</si>
  <si>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</si>
  <si>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</si>
  <si>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</si>
  <si>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</si>
  <si>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</si>
  <si>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</si>
  <si>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</si>
  <si>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</si>
  <si>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</si>
  <si>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</si>
  <si>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</si>
  <si>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</si>
  <si>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</si>
  <si>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</si>
  <si>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</si>
  <si>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</si>
  <si>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</si>
  <si>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</si>
  <si>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</si>
  <si>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</si>
  <si>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</si>
  <si>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</si>
  <si>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</si>
  <si>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</si>
  <si>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</si>
  <si>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</si>
  <si>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</si>
  <si>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</si>
  <si>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</si>
  <si>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</si>
  <si>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</si>
  <si>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</si>
  <si>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</si>
  <si>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</si>
  <si>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</si>
  <si>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</si>
  <si>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</si>
  <si>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</si>
  <si>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</si>
  <si>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</si>
  <si>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</si>
  <si>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</si>
  <si>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</si>
  <si>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</si>
  <si>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</si>
  <si>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</si>
  <si>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</si>
  <si>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</si>
  <si>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</si>
  <si>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</si>
  <si>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</si>
  <si>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</si>
  <si>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</si>
  <si>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Naziv društva za osiguranje: MERKUR OSIGURANJE a.d.</t>
  </si>
  <si>
    <t>Sjedište:                                        Podgorica</t>
  </si>
  <si>
    <t>Vrsta osiguranja:                        životno osiguranje</t>
  </si>
  <si>
    <t>Šifra djelatnosti:                         6511</t>
  </si>
  <si>
    <t>Naziv društva za osiguranje:   MERKUR OSIGURANJE a.d.</t>
  </si>
  <si>
    <t>Sjedište:                                          Podgorica</t>
  </si>
  <si>
    <t>Vrsta osiguranja:                          životno osiguranje</t>
  </si>
  <si>
    <t>Šifra djelatnosti:                          6511</t>
  </si>
  <si>
    <t>Naziv društva za osiguranje:  MERKUR OSIGURANJE a.d.</t>
  </si>
  <si>
    <t>Sjedište:                                         Podgorica</t>
  </si>
  <si>
    <t>Naziv društva za osiguranje:   MERKUR OSIGURANJA a.d.</t>
  </si>
  <si>
    <t>Vrsta osiguranja:                          Životno osiguranje</t>
  </si>
  <si>
    <t>od    01.01     do       30.09.2016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</si>
</sst>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2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E108" sqref="E108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354</v>
      </c>
      <c r="B1" s="56"/>
      <c r="C1" s="41"/>
      <c r="D1" s="41"/>
      <c r="E1" s="41"/>
    </row>
    <row r="2" spans="1:5" ht="15">
      <c r="A2" s="56" t="s">
        <v>355</v>
      </c>
      <c r="B2" s="56"/>
      <c r="C2" s="41"/>
      <c r="D2" s="41"/>
      <c r="E2" s="41"/>
    </row>
    <row r="3" spans="1:5" ht="15">
      <c r="A3" s="56" t="s">
        <v>356</v>
      </c>
      <c r="B3" s="56"/>
      <c r="C3" s="41"/>
      <c r="D3" s="41"/>
      <c r="E3" s="41"/>
    </row>
    <row r="4" spans="1:5" ht="15">
      <c r="A4" s="56" t="s">
        <v>357</v>
      </c>
      <c r="B4" s="56"/>
      <c r="C4" s="41"/>
      <c r="D4" s="41"/>
      <c r="E4" s="41"/>
    </row>
    <row r="5" spans="1:5" ht="15">
      <c r="A5" s="59" t="s">
        <v>178</v>
      </c>
      <c r="B5" s="59"/>
      <c r="C5" s="59"/>
      <c r="D5" s="59"/>
      <c r="E5" s="59"/>
    </row>
    <row r="6" spans="1:5" ht="15">
      <c r="A6" s="60" t="s">
        <v>366</v>
      </c>
      <c r="B6" s="60"/>
      <c r="C6" s="60"/>
      <c r="D6" s="60"/>
      <c r="E6" s="60"/>
    </row>
    <row r="7" spans="1:5" ht="15">
      <c r="A7" s="59" t="s">
        <v>58</v>
      </c>
      <c r="B7" s="59"/>
      <c r="C7" s="59"/>
      <c r="D7" s="59"/>
      <c r="E7" s="59"/>
    </row>
    <row r="8" spans="1:5" ht="15">
      <c r="A8" s="58" t="s">
        <v>59</v>
      </c>
      <c r="B8" s="58" t="s">
        <v>0</v>
      </c>
      <c r="C8" s="58" t="s">
        <v>329</v>
      </c>
      <c r="D8" s="58" t="s">
        <v>330</v>
      </c>
      <c r="E8" s="58"/>
    </row>
    <row r="9" spans="1:5" ht="15">
      <c r="A9" s="58"/>
      <c r="B9" s="58"/>
      <c r="C9" s="58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0</v>
      </c>
      <c r="E11" s="37">
        <f>+E12+E13+E14+E15</f>
        <v>0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45000</v>
      </c>
      <c r="E13" s="37">
        <v>45000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-45000</v>
      </c>
      <c r="E15" s="37">
        <v>-45000</v>
      </c>
    </row>
    <row r="16" spans="1:5" ht="30">
      <c r="A16" s="10" t="s">
        <v>57</v>
      </c>
      <c r="B16" s="12" t="s">
        <v>66</v>
      </c>
      <c r="C16" s="37"/>
      <c r="D16" s="37">
        <f>+D17+D18+D19+D20+D21</f>
        <v>8109</v>
      </c>
      <c r="E16" s="37">
        <f>+E17+E18+E19+E20+E21</f>
        <v>18937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99677</v>
      </c>
      <c r="E18" s="37">
        <v>124269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-91568</v>
      </c>
      <c r="E21" s="37">
        <v>-105332</v>
      </c>
    </row>
    <row r="22" spans="1:5" ht="15">
      <c r="A22" s="10" t="s">
        <v>57</v>
      </c>
      <c r="B22" s="11" t="s">
        <v>74</v>
      </c>
      <c r="C22" s="37"/>
      <c r="D22" s="37">
        <f>+D23+D35</f>
        <v>4523935</v>
      </c>
      <c r="E22" s="37">
        <f>+E23+E35</f>
        <v>4349662</v>
      </c>
    </row>
    <row r="23" spans="1:5" ht="15">
      <c r="A23" s="10" t="s">
        <v>57</v>
      </c>
      <c r="B23" s="11" t="s">
        <v>75</v>
      </c>
      <c r="C23" s="37"/>
      <c r="D23" s="37">
        <f>+D24+D25+D26+D27+D28+D29+D30+D31+D32+D33+D34</f>
        <v>4523935</v>
      </c>
      <c r="E23" s="37">
        <f>+E24+E25+E26+E27+E28+E29+E30+E31+E32+E33+E34</f>
        <v>4349662</v>
      </c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2119955</v>
      </c>
      <c r="E25" s="37">
        <v>1729155</v>
      </c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>
        <v>2370000</v>
      </c>
      <c r="E28" s="37">
        <v>2600000</v>
      </c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>
        <v>33980</v>
      </c>
      <c r="E33" s="37">
        <v>20507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>
        <f>+D36+D37+D38</f>
        <v>0</v>
      </c>
      <c r="E35" s="37">
        <f>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+D40+D41+D42</f>
        <v>774466</v>
      </c>
      <c r="E39" s="37">
        <f>+E40+E41+E42</f>
        <v>300000</v>
      </c>
    </row>
    <row r="40" spans="1:5" ht="15">
      <c r="A40" s="10" t="s">
        <v>102</v>
      </c>
      <c r="B40" s="11" t="s">
        <v>103</v>
      </c>
      <c r="C40" s="37"/>
      <c r="D40" s="37">
        <v>124466</v>
      </c>
      <c r="E40" s="37"/>
    </row>
    <row r="41" spans="1:5" ht="15">
      <c r="A41" s="10" t="s">
        <v>104</v>
      </c>
      <c r="B41" s="11" t="s">
        <v>105</v>
      </c>
      <c r="C41" s="37"/>
      <c r="D41" s="37">
        <v>650000</v>
      </c>
      <c r="E41" s="37">
        <v>300000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+D44+D45+D52</f>
        <v>871231</v>
      </c>
      <c r="E43" s="37">
        <f>+E44+E45+E52</f>
        <v>843906</v>
      </c>
    </row>
    <row r="44" spans="1:5" ht="15">
      <c r="A44" s="10">
        <v>11</v>
      </c>
      <c r="B44" s="11" t="s">
        <v>108</v>
      </c>
      <c r="C44" s="37"/>
      <c r="D44" s="37">
        <v>321436</v>
      </c>
      <c r="E44" s="37">
        <v>152550</v>
      </c>
    </row>
    <row r="45" spans="1:5" ht="15">
      <c r="A45" s="10" t="s">
        <v>57</v>
      </c>
      <c r="B45" s="11" t="s">
        <v>109</v>
      </c>
      <c r="C45" s="37"/>
      <c r="D45" s="37">
        <f>+D46+D47+D48+D49+D50+D51</f>
        <v>549795</v>
      </c>
      <c r="E45" s="37">
        <f>+E46+E47+E48+E49+E50+E51</f>
        <v>691356</v>
      </c>
    </row>
    <row r="46" spans="1:5" ht="15">
      <c r="A46" s="10">
        <v>12</v>
      </c>
      <c r="B46" s="11" t="s">
        <v>110</v>
      </c>
      <c r="C46" s="37"/>
      <c r="D46" s="37">
        <v>49274</v>
      </c>
      <c r="E46" s="37">
        <v>58564</v>
      </c>
    </row>
    <row r="47" spans="1:5" ht="15">
      <c r="A47" s="10">
        <v>13</v>
      </c>
      <c r="B47" s="11" t="s">
        <v>111</v>
      </c>
      <c r="C47" s="37"/>
      <c r="D47" s="37"/>
      <c r="E47" s="37">
        <v>0</v>
      </c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>
        <v>301662</v>
      </c>
      <c r="E49" s="37">
        <v>423450</v>
      </c>
    </row>
    <row r="50" spans="1:5" ht="15">
      <c r="A50" s="10">
        <v>16</v>
      </c>
      <c r="B50" s="11" t="s">
        <v>114</v>
      </c>
      <c r="C50" s="37"/>
      <c r="D50" s="37">
        <v>154087</v>
      </c>
      <c r="E50" s="37">
        <v>80265</v>
      </c>
    </row>
    <row r="51" spans="1:5" ht="15">
      <c r="A51" s="10">
        <v>17</v>
      </c>
      <c r="B51" s="11" t="s">
        <v>115</v>
      </c>
      <c r="C51" s="37"/>
      <c r="D51" s="37">
        <v>44772</v>
      </c>
      <c r="E51" s="37">
        <v>129077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77273</v>
      </c>
      <c r="E53" s="37">
        <v>77758</v>
      </c>
    </row>
    <row r="54" spans="1:5" ht="15">
      <c r="A54" s="10" t="s">
        <v>57</v>
      </c>
      <c r="B54" s="11" t="s">
        <v>120</v>
      </c>
      <c r="C54" s="37"/>
      <c r="D54" s="37">
        <v>4752</v>
      </c>
      <c r="E54" s="37">
        <v>28305</v>
      </c>
    </row>
    <row r="55" spans="1:5" ht="15">
      <c r="A55" s="10">
        <v>192</v>
      </c>
      <c r="B55" s="11" t="s">
        <v>121</v>
      </c>
      <c r="C55" s="37"/>
      <c r="D55" s="37">
        <v>0</v>
      </c>
      <c r="E55" s="37">
        <v>0</v>
      </c>
    </row>
    <row r="56" spans="1:5" ht="30">
      <c r="A56" s="13" t="s">
        <v>331</v>
      </c>
      <c r="B56" s="11" t="s">
        <v>122</v>
      </c>
      <c r="C56" s="37"/>
      <c r="D56" s="37">
        <v>0</v>
      </c>
      <c r="E56" s="37">
        <v>0</v>
      </c>
    </row>
    <row r="57" spans="1:5" ht="15">
      <c r="A57" s="10"/>
      <c r="B57" s="11" t="s">
        <v>123</v>
      </c>
      <c r="C57" s="37"/>
      <c r="D57" s="37">
        <v>1735</v>
      </c>
      <c r="E57" s="37">
        <v>1201</v>
      </c>
    </row>
    <row r="58" spans="1:5" ht="15">
      <c r="A58" s="10"/>
      <c r="B58" s="11" t="s">
        <v>124</v>
      </c>
      <c r="C58" s="37"/>
      <c r="D58" s="37">
        <f>+D11+D16+D22+D39+D43+D53+D54+D57</f>
        <v>6261501</v>
      </c>
      <c r="E58" s="37">
        <f>+E11+E16+E22+E39+E43+E53+E54+E57</f>
        <v>5619769</v>
      </c>
    </row>
    <row r="59" spans="1:5" ht="15">
      <c r="A59" s="57" t="s">
        <v>125</v>
      </c>
      <c r="B59" s="57"/>
      <c r="C59" s="57"/>
      <c r="D59" s="57"/>
      <c r="E59" s="57"/>
    </row>
    <row r="60" spans="1:5" ht="15">
      <c r="A60" s="58" t="s">
        <v>59</v>
      </c>
      <c r="B60" s="58" t="s">
        <v>0</v>
      </c>
      <c r="C60" s="58" t="s">
        <v>329</v>
      </c>
      <c r="D60" s="58" t="s">
        <v>330</v>
      </c>
      <c r="E60" s="58"/>
    </row>
    <row r="61" spans="1:5" ht="15">
      <c r="A61" s="58"/>
      <c r="B61" s="58"/>
      <c r="C61" s="58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1600000</v>
      </c>
      <c r="E63" s="37">
        <f>+E64+E65</f>
        <v>1600000</v>
      </c>
    </row>
    <row r="64" spans="1:5" ht="15">
      <c r="A64" s="9">
        <v>900</v>
      </c>
      <c r="B64" s="11" t="s">
        <v>127</v>
      </c>
      <c r="C64" s="37"/>
      <c r="D64" s="37">
        <v>1600000</v>
      </c>
      <c r="E64" s="37">
        <v>1600000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363</v>
      </c>
      <c r="E66" s="37">
        <f>+E67+E68+E73+E74+E75</f>
        <v>1160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363</v>
      </c>
      <c r="E75" s="37">
        <f>+E76+E77</f>
        <v>1160</v>
      </c>
    </row>
    <row r="76" spans="1:5" ht="15">
      <c r="A76" s="9" t="s">
        <v>140</v>
      </c>
      <c r="B76" s="11" t="s">
        <v>141</v>
      </c>
      <c r="C76" s="37"/>
      <c r="D76" s="37">
        <v>3516</v>
      </c>
      <c r="E76" s="37">
        <v>30299</v>
      </c>
    </row>
    <row r="77" spans="1:5" ht="15">
      <c r="A77" s="9" t="s">
        <v>142</v>
      </c>
      <c r="B77" s="11" t="s">
        <v>143</v>
      </c>
      <c r="C77" s="37"/>
      <c r="D77" s="37">
        <v>-3153</v>
      </c>
      <c r="E77" s="37">
        <v>-29139</v>
      </c>
    </row>
    <row r="78" spans="1:5" ht="15">
      <c r="A78" s="9" t="s">
        <v>57</v>
      </c>
      <c r="B78" s="11" t="s">
        <v>144</v>
      </c>
      <c r="C78" s="37"/>
      <c r="D78" s="37">
        <f>+D79+D86+D91</f>
        <v>4185517</v>
      </c>
      <c r="E78" s="37">
        <f>+E79+E86+E91</f>
        <v>3488333</v>
      </c>
    </row>
    <row r="79" spans="1:5" ht="15">
      <c r="A79" s="9" t="s">
        <v>57</v>
      </c>
      <c r="B79" s="11" t="s">
        <v>145</v>
      </c>
      <c r="C79" s="37"/>
      <c r="D79" s="37">
        <f>+SUM(D80:D85)</f>
        <v>136716</v>
      </c>
      <c r="E79" s="37">
        <f>+SUM(E80:E85)</f>
        <v>139632</v>
      </c>
    </row>
    <row r="80" spans="1:5" ht="15">
      <c r="A80" s="9">
        <v>980</v>
      </c>
      <c r="B80" s="11" t="s">
        <v>146</v>
      </c>
      <c r="C80" s="37"/>
      <c r="D80" s="37">
        <v>17210</v>
      </c>
      <c r="E80" s="37">
        <v>16431</v>
      </c>
    </row>
    <row r="81" spans="1:5" ht="15">
      <c r="A81" s="9">
        <v>982</v>
      </c>
      <c r="B81" s="11" t="s">
        <v>147</v>
      </c>
      <c r="C81" s="37"/>
      <c r="D81" s="37">
        <v>101846</v>
      </c>
      <c r="E81" s="37">
        <v>101171</v>
      </c>
    </row>
    <row r="82" spans="1:5" ht="15">
      <c r="A82" s="9">
        <v>983</v>
      </c>
      <c r="B82" s="11" t="s">
        <v>148</v>
      </c>
      <c r="C82" s="37"/>
      <c r="D82" s="37">
        <v>17660</v>
      </c>
      <c r="E82" s="37">
        <v>22030</v>
      </c>
    </row>
    <row r="83" spans="1:5" ht="15">
      <c r="A83" s="9">
        <v>984</v>
      </c>
      <c r="B83" s="11" t="s">
        <v>149</v>
      </c>
      <c r="C83" s="37"/>
      <c r="D83" s="37">
        <v>0</v>
      </c>
      <c r="E83" s="37">
        <v>0</v>
      </c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+D87+D88+D89+D90</f>
        <v>4018479</v>
      </c>
      <c r="E86" s="37">
        <f>+E87+E88+E89+E90</f>
        <v>3294591</v>
      </c>
    </row>
    <row r="87" spans="1:5" ht="15">
      <c r="A87" s="9">
        <v>970</v>
      </c>
      <c r="B87" s="11" t="s">
        <v>154</v>
      </c>
      <c r="C87" s="37"/>
      <c r="D87" s="37">
        <v>4018479</v>
      </c>
      <c r="E87" s="37">
        <v>3294591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>
        <v>0</v>
      </c>
      <c r="E90" s="37">
        <v>0</v>
      </c>
    </row>
    <row r="91" spans="1:5" ht="15">
      <c r="A91" s="9" t="s">
        <v>57</v>
      </c>
      <c r="B91" s="11" t="s">
        <v>158</v>
      </c>
      <c r="C91" s="37"/>
      <c r="D91" s="37">
        <f>+D92+D93</f>
        <v>30322</v>
      </c>
      <c r="E91" s="37">
        <f>+E92+E93</f>
        <v>54110</v>
      </c>
    </row>
    <row r="92" spans="1:5" ht="15">
      <c r="A92" s="9">
        <v>960</v>
      </c>
      <c r="B92" s="11" t="s">
        <v>159</v>
      </c>
      <c r="C92" s="37"/>
      <c r="D92" s="37">
        <v>322</v>
      </c>
      <c r="E92" s="37">
        <v>24110</v>
      </c>
    </row>
    <row r="93" spans="1:5" ht="15">
      <c r="A93" s="15">
        <v>961962963967</v>
      </c>
      <c r="B93" s="11" t="s">
        <v>160</v>
      </c>
      <c r="C93" s="37"/>
      <c r="D93" s="37">
        <v>30000</v>
      </c>
      <c r="E93" s="37">
        <v>30000</v>
      </c>
    </row>
    <row r="94" spans="1:5" ht="15">
      <c r="A94" s="9" t="s">
        <v>57</v>
      </c>
      <c r="B94" s="11" t="s">
        <v>161</v>
      </c>
      <c r="C94" s="37"/>
      <c r="D94" s="37">
        <f>+D95+D96+D97+D98+D99+D100+D101</f>
        <v>474038</v>
      </c>
      <c r="E94" s="37">
        <f>+E95+E96+E97+E98+E99+E100+E101</f>
        <v>528427</v>
      </c>
    </row>
    <row r="95" spans="1:5" ht="15">
      <c r="A95" s="9">
        <v>22</v>
      </c>
      <c r="B95" s="11" t="s">
        <v>162</v>
      </c>
      <c r="C95" s="37"/>
      <c r="D95" s="37">
        <v>143520</v>
      </c>
      <c r="E95" s="37">
        <v>148034</v>
      </c>
    </row>
    <row r="96" spans="1:5" ht="15">
      <c r="A96" s="9">
        <v>23</v>
      </c>
      <c r="B96" s="11" t="s">
        <v>163</v>
      </c>
      <c r="C96" s="37"/>
      <c r="D96" s="37">
        <v>311083</v>
      </c>
      <c r="E96" s="37">
        <v>370108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>
        <v>0</v>
      </c>
      <c r="E100" s="37">
        <v>-750</v>
      </c>
    </row>
    <row r="101" spans="1:5" ht="15">
      <c r="A101" s="9" t="s">
        <v>168</v>
      </c>
      <c r="B101" s="11" t="s">
        <v>169</v>
      </c>
      <c r="C101" s="37"/>
      <c r="D101" s="37">
        <v>19435</v>
      </c>
      <c r="E101" s="37">
        <v>11035</v>
      </c>
    </row>
    <row r="102" spans="1:5" ht="15">
      <c r="A102" s="9" t="s">
        <v>57</v>
      </c>
      <c r="B102" s="11" t="s">
        <v>170</v>
      </c>
      <c r="C102" s="37"/>
      <c r="D102" s="37">
        <f>+D103+D104+D105+D106</f>
        <v>0</v>
      </c>
      <c r="E102" s="37">
        <f>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>
        <v>0</v>
      </c>
      <c r="E106" s="37">
        <v>0</v>
      </c>
    </row>
    <row r="107" spans="1:5" ht="15">
      <c r="A107" s="9">
        <v>969</v>
      </c>
      <c r="B107" s="11" t="s">
        <v>176</v>
      </c>
      <c r="C107" s="37"/>
      <c r="D107" s="37">
        <v>1584</v>
      </c>
      <c r="E107" s="37">
        <v>1849</v>
      </c>
    </row>
    <row r="108" spans="1:5" ht="15">
      <c r="A108" s="9" t="s">
        <v>57</v>
      </c>
      <c r="B108" s="11" t="s">
        <v>177</v>
      </c>
      <c r="C108" s="37"/>
      <c r="D108" s="37">
        <f>+D107+D102+D94+D78+D66+D63</f>
        <v>6261502</v>
      </c>
      <c r="E108" s="37">
        <f>+E107+E102+E94+E78+E66+E63</f>
        <v>5619769</v>
      </c>
    </row>
    <row r="110" spans="1:2" ht="15">
      <c r="A110" s="56" t="s">
        <v>347</v>
      </c>
      <c r="B110" s="56"/>
    </row>
    <row r="111" spans="1:2" ht="15">
      <c r="A111" s="56" t="s">
        <v>348</v>
      </c>
      <c r="B111" s="56"/>
    </row>
    <row r="112" spans="1:2" ht="15">
      <c r="A112" s="40"/>
      <c r="B112" s="39"/>
    </row>
    <row r="113" spans="1:2" ht="15">
      <c r="A113" s="56" t="s">
        <v>349</v>
      </c>
      <c r="B113" s="56"/>
    </row>
    <row r="114" spans="1:2" ht="15">
      <c r="A114" s="56" t="s">
        <v>350</v>
      </c>
      <c r="B114" s="56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E80" sqref="E80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358</v>
      </c>
      <c r="B1" s="39"/>
    </row>
    <row r="2" spans="1:2" ht="15">
      <c r="A2" s="39" t="s">
        <v>359</v>
      </c>
      <c r="B2" s="39"/>
    </row>
    <row r="3" spans="1:2" ht="15">
      <c r="A3" s="39" t="s">
        <v>360</v>
      </c>
      <c r="B3" s="39"/>
    </row>
    <row r="4" spans="1:2" ht="15">
      <c r="A4" s="39" t="s">
        <v>361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tr">
        <f>+'BS'!A6</f>
        <v>od    01.01     do       30.09.2016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1254519</v>
      </c>
      <c r="E10" s="38">
        <f>+E11+E20</f>
        <v>1284659</v>
      </c>
    </row>
    <row r="11" spans="1:5" ht="15">
      <c r="A11" s="19"/>
      <c r="B11" s="20" t="s">
        <v>180</v>
      </c>
      <c r="C11" s="38"/>
      <c r="D11" s="38">
        <f>+SUM(D12:D19)</f>
        <v>1114306</v>
      </c>
      <c r="E11" s="38">
        <f>+SUM(E12:E19)</f>
        <v>1055066</v>
      </c>
    </row>
    <row r="12" spans="1:5" ht="15">
      <c r="A12" s="19">
        <v>750</v>
      </c>
      <c r="B12" s="21" t="s">
        <v>181</v>
      </c>
      <c r="C12" s="38"/>
      <c r="D12" s="38">
        <v>1425389</v>
      </c>
      <c r="E12" s="38">
        <v>1425174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-311083</v>
      </c>
      <c r="E16" s="38">
        <v>-370108</v>
      </c>
    </row>
    <row r="17" spans="1:5" ht="15">
      <c r="A17" s="19">
        <v>756</v>
      </c>
      <c r="B17" s="21" t="s">
        <v>186</v>
      </c>
      <c r="C17" s="38"/>
      <c r="D17" s="38"/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+SUM(D21:D24)</f>
        <v>140213</v>
      </c>
      <c r="E20" s="38">
        <f>+SUM(E21:E24)</f>
        <v>229593</v>
      </c>
    </row>
    <row r="21" spans="1:5" ht="15">
      <c r="A21" s="19">
        <v>760</v>
      </c>
      <c r="B21" s="21" t="s">
        <v>190</v>
      </c>
      <c r="C21" s="38"/>
      <c r="D21" s="38">
        <v>1980</v>
      </c>
      <c r="E21" s="38">
        <v>2367</v>
      </c>
    </row>
    <row r="22" spans="1:5" ht="17.25" customHeight="1">
      <c r="A22" s="19">
        <v>764</v>
      </c>
      <c r="B22" s="21" t="s">
        <v>191</v>
      </c>
      <c r="C22" s="38"/>
      <c r="D22" s="38">
        <v>0</v>
      </c>
      <c r="E22" s="38">
        <v>0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138233</v>
      </c>
      <c r="E24" s="38">
        <v>227226</v>
      </c>
    </row>
    <row r="25" spans="1:5" ht="15.75" customHeight="1">
      <c r="A25" s="19"/>
      <c r="B25" s="20" t="s">
        <v>194</v>
      </c>
      <c r="C25" s="38"/>
      <c r="D25" s="38">
        <f>+D26+D37+D43</f>
        <v>848946</v>
      </c>
      <c r="E25" s="38">
        <f>+E26+E37+E43</f>
        <v>936931</v>
      </c>
    </row>
    <row r="26" spans="1:5" ht="17.25" customHeight="1">
      <c r="A26" s="19"/>
      <c r="B26" s="20" t="s">
        <v>195</v>
      </c>
      <c r="C26" s="38"/>
      <c r="D26" s="38">
        <f>+SUM(D27:D36)</f>
        <v>406013</v>
      </c>
      <c r="E26" s="38">
        <f>+SUM(E27:E36)</f>
        <v>532313</v>
      </c>
    </row>
    <row r="27" spans="1:5" ht="15.75" customHeight="1">
      <c r="A27" s="19">
        <v>400</v>
      </c>
      <c r="B27" s="21" t="s">
        <v>196</v>
      </c>
      <c r="C27" s="38"/>
      <c r="D27" s="38">
        <v>710209</v>
      </c>
      <c r="E27" s="38">
        <v>949893</v>
      </c>
    </row>
    <row r="28" spans="1:5" ht="15.75" customHeight="1">
      <c r="A28" s="19"/>
      <c r="B28" s="21" t="s">
        <v>197</v>
      </c>
      <c r="C28" s="38"/>
      <c r="D28" s="38">
        <v>2330</v>
      </c>
      <c r="E28" s="38">
        <v>2200</v>
      </c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>
        <v>-301662</v>
      </c>
      <c r="E31" s="38">
        <v>-423450</v>
      </c>
    </row>
    <row r="32" spans="1:5" ht="19.5" customHeight="1">
      <c r="A32" s="19">
        <v>405</v>
      </c>
      <c r="B32" s="21" t="s">
        <v>201</v>
      </c>
      <c r="C32" s="38"/>
      <c r="D32" s="38">
        <v>-3246</v>
      </c>
      <c r="E32" s="38">
        <v>7518</v>
      </c>
    </row>
    <row r="33" spans="1:5" ht="27.75" customHeight="1">
      <c r="A33" s="19">
        <v>406</v>
      </c>
      <c r="B33" s="21" t="s">
        <v>202</v>
      </c>
      <c r="C33" s="38"/>
      <c r="D33" s="38">
        <v>-1588</v>
      </c>
      <c r="E33" s="38">
        <v>-4654</v>
      </c>
    </row>
    <row r="34" spans="1:5" ht="18.75" customHeight="1">
      <c r="A34" s="19">
        <v>407</v>
      </c>
      <c r="B34" s="21" t="s">
        <v>203</v>
      </c>
      <c r="C34" s="38"/>
      <c r="D34" s="38">
        <v>0</v>
      </c>
      <c r="E34" s="38">
        <v>0</v>
      </c>
    </row>
    <row r="35" spans="1:5" ht="28.5" customHeight="1">
      <c r="A35" s="19">
        <v>408</v>
      </c>
      <c r="B35" s="21" t="s">
        <v>204</v>
      </c>
      <c r="C35" s="38"/>
      <c r="D35" s="38">
        <v>-30</v>
      </c>
      <c r="E35" s="38">
        <v>806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+SUM(D38:D42)</f>
        <v>424666</v>
      </c>
      <c r="E37" s="38">
        <f>+SUM(E38:E42)</f>
        <v>387595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432796</v>
      </c>
      <c r="E39" s="38">
        <v>395257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>
        <v>-7227</v>
      </c>
      <c r="E41" s="38">
        <v>-6712</v>
      </c>
    </row>
    <row r="42" spans="1:5" ht="15.75" customHeight="1">
      <c r="A42" s="19">
        <v>418.419</v>
      </c>
      <c r="B42" s="21" t="s">
        <v>213</v>
      </c>
      <c r="C42" s="38"/>
      <c r="D42" s="38">
        <v>-903</v>
      </c>
      <c r="E42" s="38">
        <v>-950</v>
      </c>
    </row>
    <row r="43" spans="1:5" ht="18" customHeight="1">
      <c r="A43" s="19"/>
      <c r="B43" s="20" t="s">
        <v>214</v>
      </c>
      <c r="C43" s="38"/>
      <c r="D43" s="38">
        <f>+SUM(D44:D52)</f>
        <v>18267</v>
      </c>
      <c r="E43" s="38">
        <f>+SUM(E44:E52)</f>
        <v>17023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18267</v>
      </c>
      <c r="E47" s="38">
        <v>17023</v>
      </c>
    </row>
    <row r="48" spans="1:5" ht="17.25" customHeight="1">
      <c r="A48" s="19">
        <v>424</v>
      </c>
      <c r="B48" s="21" t="s">
        <v>219</v>
      </c>
      <c r="C48" s="38"/>
      <c r="D48" s="38">
        <v>0</v>
      </c>
      <c r="E48" s="38">
        <v>0</v>
      </c>
    </row>
    <row r="49" spans="1:5" ht="16.5" customHeight="1">
      <c r="A49" s="19">
        <v>429</v>
      </c>
      <c r="B49" s="21" t="s">
        <v>220</v>
      </c>
      <c r="C49" s="38"/>
      <c r="D49" s="38">
        <v>0</v>
      </c>
      <c r="E49" s="38">
        <v>0</v>
      </c>
    </row>
    <row r="50" spans="1:5" ht="29.25" customHeight="1">
      <c r="A50" s="19">
        <v>460</v>
      </c>
      <c r="B50" s="21" t="s">
        <v>221</v>
      </c>
      <c r="C50" s="38"/>
      <c r="D50" s="38">
        <v>0</v>
      </c>
      <c r="E50" s="38">
        <v>0</v>
      </c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405573</v>
      </c>
      <c r="E53" s="38">
        <f>+E10-E25</f>
        <v>347728</v>
      </c>
    </row>
    <row r="54" spans="1:5" ht="19.5" customHeight="1">
      <c r="A54" s="19"/>
      <c r="B54" s="20" t="s">
        <v>225</v>
      </c>
      <c r="C54" s="38"/>
      <c r="D54" s="38">
        <f>+D55-D56+D57+D58+D62+D67+D74-D75</f>
        <v>566741</v>
      </c>
      <c r="E54" s="38">
        <f>+E55-E56+E57+E58+E62+E67+E74-E75</f>
        <v>542499</v>
      </c>
    </row>
    <row r="55" spans="1:5" ht="18.75" customHeight="1">
      <c r="A55" s="19"/>
      <c r="B55" s="20" t="s">
        <v>226</v>
      </c>
      <c r="C55" s="38"/>
      <c r="D55" s="38">
        <v>153491</v>
      </c>
      <c r="E55" s="38">
        <v>117613</v>
      </c>
    </row>
    <row r="56" spans="1:5" ht="16.5" customHeight="1">
      <c r="A56" s="19"/>
      <c r="B56" s="20" t="s">
        <v>227</v>
      </c>
      <c r="C56" s="38"/>
      <c r="D56" s="38">
        <v>-1512</v>
      </c>
      <c r="E56" s="38">
        <v>-26694</v>
      </c>
    </row>
    <row r="57" spans="1:5" ht="18" customHeight="1">
      <c r="A57" s="19"/>
      <c r="B57" s="20" t="s">
        <v>228</v>
      </c>
      <c r="C57" s="38"/>
      <c r="D57" s="38">
        <v>5612</v>
      </c>
      <c r="E57" s="38">
        <v>9494</v>
      </c>
    </row>
    <row r="58" spans="1:5" ht="15">
      <c r="A58" s="18"/>
      <c r="B58" s="20" t="s">
        <v>229</v>
      </c>
      <c r="C58" s="38"/>
      <c r="D58" s="38">
        <f>+D59+D60+D61</f>
        <v>155921</v>
      </c>
      <c r="E58" s="38">
        <f>+E59+E60+E61</f>
        <v>145206</v>
      </c>
    </row>
    <row r="59" spans="1:5" ht="18" customHeight="1">
      <c r="A59" s="19"/>
      <c r="B59" s="21" t="s">
        <v>230</v>
      </c>
      <c r="C59" s="38"/>
      <c r="D59" s="38">
        <v>92270</v>
      </c>
      <c r="E59" s="38">
        <v>84969</v>
      </c>
    </row>
    <row r="60" spans="1:5" ht="15">
      <c r="A60" s="19"/>
      <c r="B60" s="21" t="s">
        <v>231</v>
      </c>
      <c r="C60" s="38"/>
      <c r="D60" s="38">
        <v>63651</v>
      </c>
      <c r="E60" s="38">
        <v>60237</v>
      </c>
    </row>
    <row r="61" spans="1:5" ht="15">
      <c r="A61" s="19"/>
      <c r="B61" s="21" t="s">
        <v>232</v>
      </c>
      <c r="C61" s="38"/>
      <c r="D61" s="38"/>
      <c r="E61" s="38"/>
    </row>
    <row r="62" spans="1:5" ht="15">
      <c r="A62" s="18"/>
      <c r="B62" s="20" t="s">
        <v>233</v>
      </c>
      <c r="C62" s="38"/>
      <c r="D62" s="38">
        <f>+D63+D64+D65+D66</f>
        <v>7817</v>
      </c>
      <c r="E62" s="38">
        <f>+E63+E64+E65+E66</f>
        <v>10024</v>
      </c>
    </row>
    <row r="63" spans="1:5" ht="30">
      <c r="A63" s="19"/>
      <c r="B63" s="21" t="s">
        <v>234</v>
      </c>
      <c r="C63" s="38"/>
      <c r="D63" s="38">
        <v>308</v>
      </c>
      <c r="E63" s="38">
        <v>494</v>
      </c>
    </row>
    <row r="64" spans="1:5" ht="14.25" customHeight="1">
      <c r="A64" s="19"/>
      <c r="B64" s="21" t="s">
        <v>235</v>
      </c>
      <c r="C64" s="38"/>
      <c r="D64" s="38">
        <v>6062</v>
      </c>
      <c r="E64" s="38">
        <v>6553</v>
      </c>
    </row>
    <row r="65" spans="1:5" ht="15.75" customHeight="1">
      <c r="A65" s="19"/>
      <c r="B65" s="21" t="s">
        <v>236</v>
      </c>
      <c r="C65" s="38"/>
      <c r="D65" s="38">
        <v>1447</v>
      </c>
      <c r="E65" s="38">
        <v>2977</v>
      </c>
    </row>
    <row r="66" spans="1:5" ht="15">
      <c r="A66" s="19"/>
      <c r="B66" s="21" t="s">
        <v>237</v>
      </c>
      <c r="C66" s="38"/>
      <c r="D66" s="38">
        <v>0</v>
      </c>
      <c r="E66" s="38">
        <v>0</v>
      </c>
    </row>
    <row r="67" spans="1:5" ht="15">
      <c r="A67" s="18"/>
      <c r="B67" s="20" t="s">
        <v>238</v>
      </c>
      <c r="C67" s="38"/>
      <c r="D67" s="38">
        <f>+D68+D69+D70+D71+D72+D73</f>
        <v>218136</v>
      </c>
      <c r="E67" s="38">
        <f>+E68+E69+E70+E71+E72+E73</f>
        <v>214016</v>
      </c>
    </row>
    <row r="68" spans="1:5" ht="44.25" customHeight="1">
      <c r="A68" s="19"/>
      <c r="B68" s="21" t="s">
        <v>239</v>
      </c>
      <c r="C68" s="38"/>
      <c r="D68" s="38">
        <v>91320</v>
      </c>
      <c r="E68" s="38">
        <v>77793</v>
      </c>
    </row>
    <row r="69" spans="1:5" ht="15.75" customHeight="1">
      <c r="A69" s="19"/>
      <c r="B69" s="21" t="s">
        <v>240</v>
      </c>
      <c r="C69" s="38"/>
      <c r="D69" s="38">
        <v>50232</v>
      </c>
      <c r="E69" s="38">
        <v>50232</v>
      </c>
    </row>
    <row r="70" spans="1:5" ht="15.75" customHeight="1">
      <c r="A70" s="19"/>
      <c r="B70" s="21" t="s">
        <v>241</v>
      </c>
      <c r="C70" s="38"/>
      <c r="D70" s="38">
        <v>3799</v>
      </c>
      <c r="E70" s="38">
        <v>5001</v>
      </c>
    </row>
    <row r="71" spans="1:5" ht="15.75" customHeight="1">
      <c r="A71" s="19"/>
      <c r="B71" s="21" t="s">
        <v>242</v>
      </c>
      <c r="C71" s="38"/>
      <c r="D71" s="38">
        <v>810</v>
      </c>
      <c r="E71" s="38">
        <v>1685</v>
      </c>
    </row>
    <row r="72" spans="1:5" ht="15.75" customHeight="1">
      <c r="A72" s="19"/>
      <c r="B72" s="21" t="s">
        <v>243</v>
      </c>
      <c r="C72" s="38"/>
      <c r="D72" s="38">
        <v>25026</v>
      </c>
      <c r="E72" s="38">
        <v>21444</v>
      </c>
    </row>
    <row r="73" spans="1:5" ht="15.75" customHeight="1">
      <c r="A73" s="19"/>
      <c r="B73" s="21" t="s">
        <v>244</v>
      </c>
      <c r="C73" s="38"/>
      <c r="D73" s="38">
        <v>46949</v>
      </c>
      <c r="E73" s="38">
        <v>57861</v>
      </c>
    </row>
    <row r="74" spans="1:5" ht="15.75" customHeight="1">
      <c r="A74" s="19"/>
      <c r="B74" s="20" t="s">
        <v>245</v>
      </c>
      <c r="C74" s="38"/>
      <c r="D74" s="38">
        <v>24252</v>
      </c>
      <c r="E74" s="38">
        <v>19452</v>
      </c>
    </row>
    <row r="75" spans="1:5" ht="15.75" customHeight="1">
      <c r="A75" s="19">
        <v>706</v>
      </c>
      <c r="B75" s="20" t="s">
        <v>246</v>
      </c>
      <c r="C75" s="38"/>
      <c r="D75" s="38">
        <v>0</v>
      </c>
      <c r="E75" s="38">
        <v>0</v>
      </c>
    </row>
    <row r="76" spans="1:5" ht="15.75" customHeight="1">
      <c r="A76" s="19"/>
      <c r="B76" s="20" t="s">
        <v>247</v>
      </c>
      <c r="C76" s="38"/>
      <c r="D76" s="38">
        <f>+D53-D54</f>
        <v>-161168</v>
      </c>
      <c r="E76" s="38">
        <f>+E53-E54</f>
        <v>-194771</v>
      </c>
    </row>
    <row r="77" spans="1:5" ht="15.75" customHeight="1">
      <c r="A77" s="19"/>
      <c r="B77" s="20" t="s">
        <v>248</v>
      </c>
      <c r="C77" s="38"/>
      <c r="D77" s="38">
        <f>+D92+D109</f>
        <v>176005</v>
      </c>
      <c r="E77" s="38">
        <f>+E92+E109</f>
        <v>165632</v>
      </c>
    </row>
    <row r="78" spans="1:5" ht="31.5" customHeight="1">
      <c r="A78" s="19"/>
      <c r="B78" s="20" t="s">
        <v>249</v>
      </c>
      <c r="C78" s="38"/>
      <c r="D78" s="38">
        <f>+SUM(D79:D84)</f>
        <v>176005</v>
      </c>
      <c r="E78" s="38">
        <f>+SUM(E79:E84)</f>
        <v>165632</v>
      </c>
    </row>
    <row r="79" spans="1:5" ht="15.75" customHeight="1">
      <c r="A79" s="19">
        <v>770</v>
      </c>
      <c r="B79" s="21" t="s">
        <v>250</v>
      </c>
      <c r="C79" s="38"/>
      <c r="D79" s="38">
        <v>176005</v>
      </c>
      <c r="E79" s="38">
        <v>165632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+SUM(D86:D91)</f>
        <v>0</v>
      </c>
      <c r="E85" s="38">
        <f>+SUM(E86:E91)</f>
        <v>0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176005</v>
      </c>
      <c r="E92" s="38">
        <f>+E78-E85</f>
        <v>165632</v>
      </c>
    </row>
    <row r="93" spans="1:5" ht="32.25" customHeight="1">
      <c r="A93" s="19"/>
      <c r="B93" s="20" t="s">
        <v>267</v>
      </c>
      <c r="C93" s="38"/>
      <c r="D93" s="38">
        <f>+SUM(D94:D100)</f>
        <v>0</v>
      </c>
      <c r="E93" s="38">
        <f>+SUM(E94:E100)</f>
        <v>0</v>
      </c>
    </row>
    <row r="94" spans="1:5" ht="17.25" customHeight="1">
      <c r="A94" s="19">
        <v>770</v>
      </c>
      <c r="B94" s="21" t="s">
        <v>268</v>
      </c>
      <c r="C94" s="38"/>
      <c r="D94" s="38"/>
      <c r="E94" s="38"/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+SUM(D102:D108)</f>
        <v>0</v>
      </c>
      <c r="E101" s="38">
        <f>+SUM(E102:E108)</f>
        <v>0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0</v>
      </c>
      <c r="E109" s="38">
        <f>+E93-E101</f>
        <v>0</v>
      </c>
    </row>
    <row r="110" spans="1:5" ht="32.25" customHeight="1">
      <c r="A110" s="19"/>
      <c r="B110" s="20" t="s">
        <v>289</v>
      </c>
      <c r="C110" s="38"/>
      <c r="D110" s="38">
        <f>+D76+D77</f>
        <v>14837</v>
      </c>
      <c r="E110" s="38">
        <f>+E76+E77</f>
        <v>-29139</v>
      </c>
    </row>
    <row r="111" spans="1:5" ht="15.75" customHeight="1">
      <c r="A111" s="19"/>
      <c r="B111" s="20" t="s">
        <v>290</v>
      </c>
      <c r="C111" s="38"/>
      <c r="D111" s="38">
        <f>+D112+D113</f>
        <v>17989</v>
      </c>
      <c r="E111" s="38">
        <f>+E112+E113</f>
        <v>0</v>
      </c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>
        <v>17989</v>
      </c>
      <c r="E113" s="38"/>
    </row>
    <row r="114" spans="1:5" ht="21.75" customHeight="1">
      <c r="A114" s="19"/>
      <c r="B114" s="20" t="s">
        <v>293</v>
      </c>
      <c r="C114" s="38"/>
      <c r="D114" s="38">
        <f>+D110-D111</f>
        <v>-3152</v>
      </c>
      <c r="E114" s="38">
        <f>+E110-E111</f>
        <v>-29139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2"/>
      <c r="D119" s="62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B73" sqref="B73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362</v>
      </c>
      <c r="B1" s="39"/>
      <c r="C1" s="39"/>
      <c r="D1" s="39"/>
      <c r="E1" s="39"/>
    </row>
    <row r="2" spans="1:5" ht="15">
      <c r="A2" s="39" t="s">
        <v>363</v>
      </c>
      <c r="B2" s="39"/>
      <c r="C2" s="39"/>
      <c r="D2" s="39"/>
      <c r="E2" s="39"/>
    </row>
    <row r="3" spans="1:5" ht="15">
      <c r="A3" s="39" t="s">
        <v>356</v>
      </c>
      <c r="B3" s="39"/>
      <c r="C3" s="39"/>
      <c r="D3" s="39"/>
      <c r="E3" s="39"/>
    </row>
    <row r="4" spans="1:5" ht="15">
      <c r="A4" s="39" t="s">
        <v>357</v>
      </c>
      <c r="B4" s="39"/>
      <c r="C4" s="39"/>
      <c r="D4" s="39"/>
      <c r="E4" s="39"/>
    </row>
    <row r="5" spans="1:5" ht="15">
      <c r="A5" s="68" t="s">
        <v>342</v>
      </c>
      <c r="B5" s="68"/>
      <c r="C5" s="68"/>
      <c r="D5" s="68"/>
      <c r="E5" s="68"/>
    </row>
    <row r="6" spans="1:5" ht="15">
      <c r="A6" s="69" t="str">
        <f>+'BS'!A6</f>
        <v>od    01.01     do       30.09.2016</v>
      </c>
      <c r="B6" s="69"/>
      <c r="C6" s="69"/>
      <c r="D6" s="69"/>
      <c r="E6" s="69"/>
    </row>
    <row r="7" spans="1:5" ht="15">
      <c r="A7" s="65"/>
      <c r="B7" s="65" t="s">
        <v>0</v>
      </c>
      <c r="C7" s="66" t="s">
        <v>1</v>
      </c>
      <c r="D7" s="67" t="s">
        <v>2</v>
      </c>
      <c r="E7" s="67"/>
    </row>
    <row r="8" spans="1:5" ht="15">
      <c r="A8" s="65"/>
      <c r="B8" s="65"/>
      <c r="C8" s="66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+SUM(D12:D15)</f>
        <v>1836903.5899999999</v>
      </c>
      <c r="E11" s="48">
        <f>+SUM(E12:E15)</f>
        <v>1794202.98</v>
      </c>
    </row>
    <row r="12" spans="1:5" ht="17.25" customHeight="1">
      <c r="A12" s="31"/>
      <c r="B12" s="32" t="s">
        <v>8</v>
      </c>
      <c r="C12" s="48"/>
      <c r="D12" s="48">
        <v>1477956.96</v>
      </c>
      <c r="E12" s="48">
        <v>1502526.76</v>
      </c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358946.63</v>
      </c>
      <c r="E14" s="48">
        <v>291676.22</v>
      </c>
    </row>
    <row r="15" spans="1:5" ht="15">
      <c r="A15" s="31"/>
      <c r="B15" s="30" t="s">
        <v>11</v>
      </c>
      <c r="C15" s="48"/>
      <c r="D15" s="48">
        <v>0</v>
      </c>
      <c r="E15" s="48">
        <v>0</v>
      </c>
    </row>
    <row r="16" spans="1:5" ht="15">
      <c r="A16" s="28">
        <v>2</v>
      </c>
      <c r="B16" s="29" t="s">
        <v>12</v>
      </c>
      <c r="C16" s="48"/>
      <c r="D16" s="48">
        <f>+SUM(D17:D24)</f>
        <v>1329573.7999999998</v>
      </c>
      <c r="E16" s="48">
        <f>+SUM(E17:E24)</f>
        <v>1547445.0999999999</v>
      </c>
    </row>
    <row r="17" spans="1:5" ht="26.25">
      <c r="A17" s="19"/>
      <c r="B17" s="32" t="s">
        <v>13</v>
      </c>
      <c r="C17" s="48"/>
      <c r="D17" s="48">
        <v>715043.58</v>
      </c>
      <c r="E17" s="48">
        <v>935945.68</v>
      </c>
    </row>
    <row r="18" spans="1:5" ht="26.25">
      <c r="A18" s="19"/>
      <c r="B18" s="32" t="s">
        <v>14</v>
      </c>
      <c r="C18" s="48"/>
      <c r="D18" s="48">
        <v>33397.73</v>
      </c>
      <c r="E18" s="48">
        <v>35978.6</v>
      </c>
    </row>
    <row r="19" spans="1:5" ht="26.25">
      <c r="A19" s="19"/>
      <c r="B19" s="32" t="s">
        <v>15</v>
      </c>
      <c r="C19" s="48"/>
      <c r="D19" s="48">
        <v>92270.33</v>
      </c>
      <c r="E19" s="48">
        <v>85718.89</v>
      </c>
    </row>
    <row r="20" spans="1:5" ht="15">
      <c r="A20" s="19"/>
      <c r="B20" s="32" t="s">
        <v>16</v>
      </c>
      <c r="C20" s="48"/>
      <c r="D20" s="48">
        <v>73560.83</v>
      </c>
      <c r="E20" s="48">
        <v>69698.07</v>
      </c>
    </row>
    <row r="21" spans="1:5" ht="15">
      <c r="A21" s="19"/>
      <c r="B21" s="32" t="s">
        <v>17</v>
      </c>
      <c r="C21" s="48"/>
      <c r="D21" s="48">
        <v>50231.7</v>
      </c>
      <c r="E21" s="48">
        <v>50231.7</v>
      </c>
    </row>
    <row r="22" spans="1:5" ht="15">
      <c r="A22" s="19"/>
      <c r="B22" s="32" t="s">
        <v>18</v>
      </c>
      <c r="C22" s="48"/>
      <c r="D22" s="48">
        <v>137005.12</v>
      </c>
      <c r="E22" s="48">
        <v>133200.75</v>
      </c>
    </row>
    <row r="23" spans="1:5" ht="15">
      <c r="A23" s="19"/>
      <c r="B23" s="32" t="s">
        <v>19</v>
      </c>
      <c r="C23" s="48"/>
      <c r="D23" s="48">
        <v>228064.51</v>
      </c>
      <c r="E23" s="48">
        <v>236671.41</v>
      </c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507329.79000000004</v>
      </c>
      <c r="E25" s="48">
        <f>+E11-E16</f>
        <v>246757.88000000012</v>
      </c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+SUM(D28:D32)</f>
        <v>130401.75</v>
      </c>
      <c r="E27" s="48">
        <f>+SUM(E28:E32)</f>
        <v>148895.29</v>
      </c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/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130401.75</v>
      </c>
      <c r="E32" s="48">
        <v>148895.29</v>
      </c>
    </row>
    <row r="33" spans="1:5" ht="15">
      <c r="A33" s="28">
        <v>2</v>
      </c>
      <c r="B33" s="29" t="s">
        <v>30</v>
      </c>
      <c r="C33" s="48"/>
      <c r="D33" s="48">
        <f>+SUM(D34:D41)</f>
        <v>463356.31</v>
      </c>
      <c r="E33" s="48">
        <f>+SUM(E34:E41)</f>
        <v>634947.04</v>
      </c>
    </row>
    <row r="34" spans="1:5" ht="26.25">
      <c r="A34" s="31"/>
      <c r="B34" s="32" t="s">
        <v>31</v>
      </c>
      <c r="C34" s="48"/>
      <c r="D34" s="48">
        <v>0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>
        <v>207198.7</v>
      </c>
      <c r="E37" s="48">
        <v>720409.12</v>
      </c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>
        <v>250000</v>
      </c>
      <c r="E39" s="48">
        <v>-90000</v>
      </c>
    </row>
    <row r="40" spans="1:5" ht="30" customHeight="1">
      <c r="A40" s="31"/>
      <c r="B40" s="32" t="s">
        <v>37</v>
      </c>
      <c r="C40" s="48"/>
      <c r="D40" s="48">
        <v>0</v>
      </c>
      <c r="E40" s="48">
        <v>750</v>
      </c>
    </row>
    <row r="41" spans="1:5" ht="15">
      <c r="A41" s="31"/>
      <c r="B41" s="32" t="s">
        <v>38</v>
      </c>
      <c r="C41" s="48"/>
      <c r="D41" s="48">
        <v>6157.61</v>
      </c>
      <c r="E41" s="48">
        <v>3787.92</v>
      </c>
    </row>
    <row r="42" spans="1:5" ht="15">
      <c r="A42" s="28">
        <v>3</v>
      </c>
      <c r="B42" s="29" t="s">
        <v>39</v>
      </c>
      <c r="C42" s="48"/>
      <c r="D42" s="48">
        <f>+D27-D33</f>
        <v>-332954.56</v>
      </c>
      <c r="E42" s="48">
        <f>+E27-E33</f>
        <v>-486051.75</v>
      </c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>
        <f>+SUM(D45:D48)</f>
        <v>0</v>
      </c>
      <c r="E44" s="48">
        <f>+SUM(E45:E48)</f>
        <v>300000</v>
      </c>
    </row>
    <row r="45" spans="1:5" ht="15">
      <c r="A45" s="31"/>
      <c r="B45" s="32" t="s">
        <v>43</v>
      </c>
      <c r="C45" s="48"/>
      <c r="D45" s="48">
        <v>0</v>
      </c>
      <c r="E45" s="48">
        <v>300000</v>
      </c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+SUM(D50:D53)</f>
        <v>0</v>
      </c>
      <c r="E49" s="48">
        <f>+SUM(E50:E53)</f>
        <v>0</v>
      </c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0</v>
      </c>
      <c r="E54" s="48">
        <f>+E44-E49</f>
        <v>300000</v>
      </c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+D25+D42+D54</f>
        <v>174375.23000000004</v>
      </c>
      <c r="E56" s="48">
        <f>+E25+E42+E54</f>
        <v>60706.13000000012</v>
      </c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f>+D56+D59</f>
        <v>321435.53</v>
      </c>
      <c r="E58" s="48">
        <f>+E56+E59</f>
        <v>152550.20000000013</v>
      </c>
    </row>
    <row r="59" spans="1:5" ht="15">
      <c r="A59" s="30"/>
      <c r="B59" s="34" t="s">
        <v>56</v>
      </c>
      <c r="C59" s="48"/>
      <c r="D59" s="48">
        <v>147060.3</v>
      </c>
      <c r="E59" s="48">
        <v>91844.07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B1">
      <selection activeCell="J30" sqref="J30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 t="s">
        <v>364</v>
      </c>
    </row>
    <row r="2" spans="1:3" ht="15">
      <c r="A2" s="39" t="s">
        <v>344</v>
      </c>
      <c r="B2" s="39"/>
      <c r="C2" s="39" t="s">
        <v>359</v>
      </c>
    </row>
    <row r="3" spans="1:3" ht="15">
      <c r="A3" s="39" t="s">
        <v>345</v>
      </c>
      <c r="B3" s="39"/>
      <c r="C3" s="39" t="s">
        <v>365</v>
      </c>
    </row>
    <row r="4" spans="1:3" ht="15">
      <c r="A4" s="39" t="s">
        <v>346</v>
      </c>
      <c r="B4" s="39"/>
      <c r="C4" s="39" t="s">
        <v>361</v>
      </c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tr">
        <f>+'BS'!A6</f>
        <v>od    01.01     do       30.09.2016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1300000</v>
      </c>
      <c r="C8" s="38"/>
      <c r="D8" s="38"/>
      <c r="E8" s="38"/>
      <c r="F8" s="38"/>
      <c r="G8" s="38"/>
      <c r="H8" s="38"/>
      <c r="I8" s="38"/>
      <c r="J8" s="38">
        <v>30299</v>
      </c>
      <c r="K8" s="38">
        <f>+SUM(B8:J8)</f>
        <v>1330299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-26783</v>
      </c>
      <c r="K15" s="38">
        <f>+SUM(B15:J15)</f>
        <v>-26783</v>
      </c>
    </row>
    <row r="16" spans="1:11" ht="15">
      <c r="A16" s="21" t="s">
        <v>318</v>
      </c>
      <c r="B16" s="38">
        <v>300000</v>
      </c>
      <c r="C16" s="38"/>
      <c r="D16" s="38"/>
      <c r="E16" s="38"/>
      <c r="F16" s="38"/>
      <c r="G16" s="38"/>
      <c r="H16" s="38"/>
      <c r="I16" s="38"/>
      <c r="J16" s="38"/>
      <c r="K16" s="38">
        <f>+SUM(B16:J16)</f>
        <v>300000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+SUM(B8:B18)</f>
        <v>1600000</v>
      </c>
      <c r="C19" s="38"/>
      <c r="D19" s="38"/>
      <c r="E19" s="38"/>
      <c r="F19" s="38"/>
      <c r="G19" s="38"/>
      <c r="H19" s="38"/>
      <c r="I19" s="38"/>
      <c r="J19" s="38">
        <f>+SUM(J8:J18)+1</f>
        <v>3517</v>
      </c>
      <c r="K19" s="38">
        <f>+SUM(B19:J19)</f>
        <v>1603517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v>1600000</v>
      </c>
      <c r="C22" s="38"/>
      <c r="D22" s="38"/>
      <c r="E22" s="38"/>
      <c r="F22" s="38"/>
      <c r="G22" s="38"/>
      <c r="H22" s="38"/>
      <c r="I22" s="38"/>
      <c r="J22" s="38">
        <v>3516</v>
      </c>
      <c r="K22" s="38">
        <f>+SUM(B22:J22)</f>
        <v>1603516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-3153</v>
      </c>
      <c r="K29" s="38">
        <f>+SUM(B29:J29)</f>
        <v>-3153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>
        <f>+SUM(B30:J30)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+SUM(B22:B32)</f>
        <v>1600000</v>
      </c>
      <c r="C33" s="38"/>
      <c r="D33" s="38"/>
      <c r="E33" s="38"/>
      <c r="F33" s="38"/>
      <c r="G33" s="38"/>
      <c r="H33" s="38"/>
      <c r="I33" s="38"/>
      <c r="J33" s="38">
        <f>+SUM(J22:J32)</f>
        <v>363</v>
      </c>
      <c r="K33" s="38">
        <f>+SUM(B33:J33)</f>
        <v>1600363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Maja Sekulic</cp:lastModifiedBy>
  <cp:lastPrinted>2012-04-19T13:47:09Z</cp:lastPrinted>
  <dcterms:created xsi:type="dcterms:W3CDTF">2012-02-03T11:53:42Z</dcterms:created>
  <dcterms:modified xsi:type="dcterms:W3CDTF">2016-10-26T12:43:39Z</dcterms:modified>
  <cp:category/>
  <cp:version/>
  <cp:contentType/>
  <cp:contentStatus/>
</cp:coreProperties>
</file>