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1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<sst xmlns="http://schemas.openxmlformats.org/spreadsheetml/2006/main" count="414" uniqueCount="355">
  <si>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</si>
  <si>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</si>
  <si>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</si>
  <si>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</si>
  <si>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</si>
  <si>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</si>
  <si>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</si>
  <si>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</si>
  <si>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</si>
  <si>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</si>
  <si>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</si>
  <si>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</si>
  <si>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</si>
  <si>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</si>
  <si>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</si>
  <si>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</si>
  <si>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</si>
  <si>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</si>
  <si>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</si>
  <si>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</si>
  <si>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</si>
  <si>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</si>
  <si>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</si>
  <si>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</si>
  <si>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</si>
  <si>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</si>
  <si>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</si>
  <si>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</si>
  <si>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</si>
  <si>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</si>
  <si>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</si>
  <si>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</si>
  <si>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</si>
  <si>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</si>
  <si>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</si>
  <si>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</si>
  <si>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</si>
  <si>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</si>
  <si>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</si>
  <si>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</si>
  <si>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</si>
  <si>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</si>
  <si>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</si>
  <si>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</si>
  <si>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</si>
  <si>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</si>
  <si>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</si>
  <si>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</si>
  <si>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</si>
  <si>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</si>
  <si>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</si>
  <si>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</si>
  <si>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</si>
  <si>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</si>
  <si>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</si>
  <si>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</si>
  <si>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</si>
  <si>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</si>
  <si>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</si>
  <si>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</si>
  <si>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</si>
  <si>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</si>
  <si>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</si>
  <si>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</si>
  <si>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</si>
  <si>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</si>
  <si>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</si>
  <si>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</si>
  <si>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</si>
  <si>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</si>
  <si>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</si>
  <si>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</si>
  <si>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</si>
  <si>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</si>
  <si>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</si>
  <si>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</si>
  <si>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</si>
  <si>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</si>
  <si>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</si>
  <si>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</si>
  <si>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</si>
  <si>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</si>
  <si>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</si>
  <si>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</si>
  <si>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</si>
  <si>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</si>
  <si>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</si>
  <si>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</si>
  <si>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</si>
  <si>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</si>
  <si>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</si>
  <si>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</si>
  <si>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</si>
  <si>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</si>
  <si>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</si>
  <si>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</si>
  <si>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</si>
  <si>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</si>
  <si>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</si>
  <si>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</si>
  <si>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</si>
  <si>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</si>
  <si>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</si>
  <si>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</si>
  <si>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</si>
  <si>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</si>
  <si>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</si>
  <si>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</si>
  <si>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</si>
  <si>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</si>
  <si>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</si>
  <si>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</si>
  <si>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</si>
  <si>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</si>
  <si>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</si>
  <si>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</si>
  <si>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</si>
  <si>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</si>
  <si>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</si>
  <si>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</si>
  <si>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</si>
  <si>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</si>
  <si>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</si>
  <si>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</si>
  <si>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</si>
  <si>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</si>
  <si>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</si>
  <si>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</si>
  <si>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</si>
  <si>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</si>
  <si>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</si>
  <si>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</si>
  <si>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</si>
  <si>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</si>
  <si>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</si>
  <si>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</si>
  <si>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</si>
  <si>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</si>
  <si>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</si>
  <si>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</si>
  <si>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</si>
  <si>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</si>
  <si>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</si>
  <si>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</si>
  <si>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</si>
  <si>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</si>
  <si>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</si>
  <si>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</si>
  <si>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</si>
  <si>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</si>
  <si>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</si>
  <si>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</si>
  <si>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</si>
  <si>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</si>
  <si>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</si>
  <si>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</si>
  <si>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</si>
  <si>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</si>
  <si>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</si>
  <si>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</si>
  <si>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</si>
  <si>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</si>
  <si>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</si>
  <si>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</si>
  <si>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</si>
  <si>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</si>
  <si>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</si>
  <si>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</si>
  <si>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</si>
  <si>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</si>
  <si>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</si>
  <si>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</si>
  <si>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</si>
  <si>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</si>
  <si>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</si>
  <si>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</si>
  <si>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</si>
  <si>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</si>
  <si>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</si>
  <si>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</si>
  <si>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</si>
  <si>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</si>
  <si>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</si>
  <si>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</si>
  <si>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</si>
  <si>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</si>
  <si>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</si>
  <si>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</si>
  <si>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</si>
  <si>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</si>
  <si>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</si>
  <si>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</si>
  <si>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</si>
  <si>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</si>
  <si>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</si>
  <si>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</si>
  <si>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</si>
  <si>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</si>
  <si>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</si>
  <si>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</si>
  <si>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</si>
  <si>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</si>
  <si>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</si>
  <si>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</si>
  <si>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</si>
  <si>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</si>
  <si>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</si>
  <si>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</si>
  <si>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</si>
  <si>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</si>
  <si>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</si>
  <si>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</si>
  <si>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</si>
  <si>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</si>
  <si>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</si>
  <si>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</si>
  <si>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</si>
  <si>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</si>
  <si>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</si>
  <si>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</si>
  <si>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</si>
  <si>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</si>
  <si>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</si>
  <si>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</si>
  <si>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</si>
  <si>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</si>
  <si>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</si>
  <si>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</si>
  <si>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</si>
  <si>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</si>
  <si>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</si>
  <si>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</si>
  <si>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</si>
  <si>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</si>
  <si>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</si>
  <si>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</si>
  <si>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</si>
  <si>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</si>
  <si>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</si>
  <si>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</si>
  <si>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</si>
  <si>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</si>
  <si>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</si>
  <si>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</si>
  <si>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</si>
  <si>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</si>
  <si>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</si>
  <si>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</si>
  <si>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</si>
  <si>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</si>
  <si>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</si>
  <si>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</si>
  <si>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</si>
  <si>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</si>
  <si>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</si>
  <si>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</si>
  <si>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</si>
  <si>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</si>
  <si>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</si>
  <si>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</si>
  <si>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</si>
  <si>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</si>
  <si>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</si>
  <si>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</si>
  <si>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</si>
  <si>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</si>
  <si>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</si>
  <si>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</si>
  <si>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</si>
  <si>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</si>
  <si>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</si>
  <si>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</si>
  <si>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</si>
  <si>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</si>
  <si>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</si>
  <si>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</si>
  <si>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</si>
  <si>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</si>
  <si>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</si>
  <si>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</si>
  <si>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</si>
  <si>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</si>
  <si>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</si>
  <si>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</si>
  <si>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</si>
  <si>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</si>
  <si>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</si>
  <si>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</si>
  <si>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</si>
  <si>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</si>
  <si>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</si>
  <si>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</si>
  <si>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</si>
  <si>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</si>
  <si>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</si>
  <si>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</si>
  <si>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</si>
  <si>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</si>
  <si>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</si>
  <si>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</si>
  <si>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</si>
  <si>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</si>
  <si>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</si>
  <si>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</si>
  <si>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</si>
  <si>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</si>
  <si>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</si>
  <si>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</si>
  <si>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</si>
  <si>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</si>
  <si>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</si>
  <si>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</si>
  <si>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</si>
  <si>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</si>
  <si>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</si>
  <si>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</si>
  <si>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</si>
  <si>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</si>
  <si>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</si>
  <si>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</si>
  <si>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</si>
  <si>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</si>
  <si>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</si>
  <si>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</si>
  <si>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</si>
  <si>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</si>
  <si>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</si>
  <si>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</si>
  <si>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</si>
  <si>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</si>
  <si>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</si>
  <si>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</si>
  <si>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</si>
  <si>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</si>
  <si>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</si>
  <si>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</si>
  <si>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</si>
  <si>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</si>
  <si>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</si>
  <si>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</si>
  <si>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</si>
  <si>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</si>
  <si>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</si>
  <si>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</si>
  <si>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</si>
  <si>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</si>
  <si>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</si>
  <si>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</si>
  <si>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</si>
  <si>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</si>
  <si>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</si>
  <si>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</si>
  <si>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</si>
  <si>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Datum, 20.04.2017.</t>
  </si>
  <si>
    <t>od 01.01.2017. do 30.06.2017.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</si>
</sst>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7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172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2" fillId="34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 locked="0"/>
    </xf>
    <xf numFmtId="3" fontId="2" fillId="0" borderId="10" xfId="56" applyNumberFormat="1" applyFont="1" applyBorder="1" applyProtection="1">
      <alignment/>
      <protection locked="0"/>
    </xf>
    <xf numFmtId="3" fontId="4" fillId="0" borderId="10" xfId="56" applyNumberFormat="1" applyFont="1" applyBorder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172" fontId="45" fillId="0" borderId="0" xfId="0" applyNumberFormat="1" applyFont="1" applyAlignment="1">
      <alignment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64">
      <selection activeCell="D76" sqref="D76:D77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9" t="s">
        <v>142</v>
      </c>
      <c r="B1" s="139"/>
      <c r="C1" s="1"/>
      <c r="D1" s="2"/>
      <c r="E1" s="1"/>
    </row>
    <row r="2" spans="1:5" ht="12.75">
      <c r="A2" s="139" t="s">
        <v>0</v>
      </c>
      <c r="B2" s="139"/>
      <c r="C2" s="1"/>
      <c r="D2" s="2"/>
      <c r="E2" s="1"/>
    </row>
    <row r="3" spans="1:5" ht="12.75">
      <c r="A3" s="139" t="s">
        <v>1</v>
      </c>
      <c r="B3" s="139"/>
      <c r="C3" s="1"/>
      <c r="D3" s="2"/>
      <c r="E3" s="1"/>
    </row>
    <row r="4" spans="1:5" ht="12.75">
      <c r="A4" s="139" t="s">
        <v>2</v>
      </c>
      <c r="B4" s="139"/>
      <c r="C4" s="1"/>
      <c r="D4" s="2"/>
      <c r="E4" s="1"/>
    </row>
    <row r="5" spans="1:5" ht="12.75">
      <c r="A5" s="140" t="s">
        <v>3</v>
      </c>
      <c r="B5" s="140"/>
      <c r="C5" s="140"/>
      <c r="D5" s="140"/>
      <c r="E5" s="140"/>
    </row>
    <row r="6" spans="1:5" ht="12.75">
      <c r="A6" s="138" t="s">
        <v>354</v>
      </c>
      <c r="B6" s="138"/>
      <c r="C6" s="138"/>
      <c r="D6" s="138"/>
      <c r="E6" s="138"/>
    </row>
    <row r="7" spans="1:5" ht="12.75">
      <c r="A7" s="140" t="s">
        <v>4</v>
      </c>
      <c r="B7" s="140"/>
      <c r="C7" s="140"/>
      <c r="D7" s="140"/>
      <c r="E7" s="140"/>
    </row>
    <row r="8" spans="1:5" ht="12.75">
      <c r="A8" s="141" t="s">
        <v>5</v>
      </c>
      <c r="B8" s="141" t="s">
        <v>6</v>
      </c>
      <c r="C8" s="141" t="s">
        <v>7</v>
      </c>
      <c r="D8" s="141" t="s">
        <v>8</v>
      </c>
      <c r="E8" s="141"/>
    </row>
    <row r="9" spans="1:5" ht="12.75">
      <c r="A9" s="141"/>
      <c r="B9" s="141"/>
      <c r="C9" s="141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0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1">
        <f>+D12+D13+D14+D15</f>
        <v>829.3800000000047</v>
      </c>
      <c r="E11" s="82"/>
    </row>
    <row r="12" spans="1:5" ht="12" customHeight="1">
      <c r="A12" s="7" t="s">
        <v>13</v>
      </c>
      <c r="B12" s="8" t="s">
        <v>14</v>
      </c>
      <c r="C12" s="9"/>
      <c r="D12" s="102"/>
      <c r="E12" s="83"/>
    </row>
    <row r="13" spans="1:5" ht="12" customHeight="1">
      <c r="A13" s="7" t="s">
        <v>15</v>
      </c>
      <c r="B13" s="8" t="s">
        <v>16</v>
      </c>
      <c r="C13" s="9"/>
      <c r="D13" s="102">
        <v>115607.1</v>
      </c>
      <c r="E13" s="83"/>
    </row>
    <row r="14" spans="1:5" ht="12" customHeight="1">
      <c r="A14" s="7" t="s">
        <v>17</v>
      </c>
      <c r="B14" s="10" t="s">
        <v>18</v>
      </c>
      <c r="C14" s="9"/>
      <c r="D14" s="102"/>
      <c r="E14" s="83"/>
    </row>
    <row r="15" spans="1:5" ht="12" customHeight="1">
      <c r="A15" s="7" t="s">
        <v>19</v>
      </c>
      <c r="B15" s="8" t="s">
        <v>20</v>
      </c>
      <c r="C15" s="9"/>
      <c r="D15" s="102">
        <v>-114777.72</v>
      </c>
      <c r="E15" s="83"/>
    </row>
    <row r="16" spans="1:5" ht="12" customHeight="1">
      <c r="A16" s="7" t="s">
        <v>11</v>
      </c>
      <c r="B16" s="43" t="s">
        <v>21</v>
      </c>
      <c r="C16" s="42"/>
      <c r="D16" s="101">
        <f>+D17+D18+D19+D20+D21</f>
        <v>106507.63999999998</v>
      </c>
      <c r="E16" s="82"/>
    </row>
    <row r="17" spans="1:5" ht="12" customHeight="1">
      <c r="A17" s="7" t="s">
        <v>22</v>
      </c>
      <c r="B17" s="8" t="s">
        <v>23</v>
      </c>
      <c r="C17" s="9"/>
      <c r="D17" s="102">
        <v>2246.8</v>
      </c>
      <c r="E17" s="83"/>
    </row>
    <row r="18" spans="1:5" ht="12" customHeight="1">
      <c r="A18" s="7" t="s">
        <v>24</v>
      </c>
      <c r="B18" s="8" t="s">
        <v>25</v>
      </c>
      <c r="C18" s="9"/>
      <c r="D18" s="102">
        <v>165315.52</v>
      </c>
      <c r="E18" s="83"/>
    </row>
    <row r="19" spans="1:5" ht="12" customHeight="1">
      <c r="A19" s="7" t="s">
        <v>26</v>
      </c>
      <c r="B19" s="10" t="s">
        <v>27</v>
      </c>
      <c r="C19" s="9"/>
      <c r="D19" s="102"/>
      <c r="E19" s="83"/>
    </row>
    <row r="20" spans="1:5" ht="12" customHeight="1">
      <c r="A20" s="7" t="s">
        <v>28</v>
      </c>
      <c r="B20" s="10" t="s">
        <v>29</v>
      </c>
      <c r="C20" s="9"/>
      <c r="D20" s="102"/>
      <c r="E20" s="83"/>
    </row>
    <row r="21" spans="1:5" ht="12" customHeight="1">
      <c r="A21" s="7" t="s">
        <v>30</v>
      </c>
      <c r="B21" s="10" t="s">
        <v>31</v>
      </c>
      <c r="C21" s="9"/>
      <c r="D21" s="102">
        <v>-61054.68</v>
      </c>
      <c r="E21" s="83"/>
    </row>
    <row r="22" spans="1:5" ht="12" customHeight="1">
      <c r="A22" s="7" t="s">
        <v>11</v>
      </c>
      <c r="B22" s="41" t="s">
        <v>32</v>
      </c>
      <c r="C22" s="42"/>
      <c r="D22" s="101">
        <f>+D24</f>
        <v>8501715.02</v>
      </c>
      <c r="E22" s="82"/>
    </row>
    <row r="23" spans="1:5" ht="12" customHeight="1">
      <c r="A23" s="7" t="s">
        <v>11</v>
      </c>
      <c r="B23" s="8" t="s">
        <v>33</v>
      </c>
      <c r="C23" s="9"/>
      <c r="D23" s="102">
        <f>+D24</f>
        <v>8501715.02</v>
      </c>
      <c r="E23" s="84"/>
    </row>
    <row r="24" spans="1:7" ht="12" customHeight="1">
      <c r="A24" s="12"/>
      <c r="B24" s="8" t="s">
        <v>34</v>
      </c>
      <c r="C24" s="9"/>
      <c r="D24" s="102">
        <v>8501715.02</v>
      </c>
      <c r="E24" s="83"/>
      <c r="G24" s="18"/>
    </row>
    <row r="25" spans="1:5" ht="12" customHeight="1">
      <c r="A25" s="12" t="s">
        <v>35</v>
      </c>
      <c r="B25" s="8" t="s">
        <v>36</v>
      </c>
      <c r="C25" s="9"/>
      <c r="D25" s="103"/>
      <c r="E25" s="84"/>
    </row>
    <row r="26" spans="1:5" ht="12" customHeight="1">
      <c r="A26" s="12" t="s">
        <v>37</v>
      </c>
      <c r="B26" s="8" t="s">
        <v>38</v>
      </c>
      <c r="C26" s="9"/>
      <c r="D26" s="102"/>
      <c r="E26" s="83"/>
    </row>
    <row r="27" spans="1:5" ht="12" customHeight="1">
      <c r="A27" s="12" t="s">
        <v>39</v>
      </c>
      <c r="B27" s="8" t="s">
        <v>40</v>
      </c>
      <c r="C27" s="9"/>
      <c r="D27" s="102"/>
      <c r="E27" s="83"/>
    </row>
    <row r="28" spans="1:5" ht="12" customHeight="1">
      <c r="A28" s="12" t="s">
        <v>41</v>
      </c>
      <c r="B28" s="8" t="s">
        <v>42</v>
      </c>
      <c r="C28" s="9"/>
      <c r="D28" s="102"/>
      <c r="E28" s="83"/>
    </row>
    <row r="29" spans="1:5" ht="12" customHeight="1">
      <c r="A29" s="12" t="s">
        <v>43</v>
      </c>
      <c r="B29" s="10" t="s">
        <v>44</v>
      </c>
      <c r="C29" s="9"/>
      <c r="D29" s="102"/>
      <c r="E29" s="83"/>
    </row>
    <row r="30" spans="1:5" ht="12" customHeight="1">
      <c r="A30" s="7" t="s">
        <v>45</v>
      </c>
      <c r="B30" s="8" t="s">
        <v>46</v>
      </c>
      <c r="C30" s="9"/>
      <c r="D30" s="102"/>
      <c r="E30" s="83"/>
    </row>
    <row r="31" spans="1:5" ht="12" customHeight="1">
      <c r="A31" s="7" t="s">
        <v>47</v>
      </c>
      <c r="B31" s="8" t="s">
        <v>48</v>
      </c>
      <c r="C31" s="9"/>
      <c r="D31" s="102"/>
      <c r="E31" s="83"/>
    </row>
    <row r="32" spans="1:5" ht="12" customHeight="1">
      <c r="A32" s="12" t="s">
        <v>49</v>
      </c>
      <c r="B32" s="8" t="s">
        <v>50</v>
      </c>
      <c r="C32" s="9"/>
      <c r="D32" s="102"/>
      <c r="E32" s="83"/>
    </row>
    <row r="33" spans="1:5" ht="12" customHeight="1">
      <c r="A33" s="12" t="s">
        <v>51</v>
      </c>
      <c r="B33" s="8" t="s">
        <v>52</v>
      </c>
      <c r="C33" s="9"/>
      <c r="D33" s="102"/>
      <c r="E33" s="83"/>
    </row>
    <row r="34" spans="1:5" ht="12" customHeight="1">
      <c r="A34" s="12" t="s">
        <v>53</v>
      </c>
      <c r="B34" s="8" t="s">
        <v>54</v>
      </c>
      <c r="C34" s="9"/>
      <c r="D34" s="102"/>
      <c r="E34" s="83"/>
    </row>
    <row r="35" spans="1:5" ht="12" customHeight="1">
      <c r="A35" s="7" t="s">
        <v>11</v>
      </c>
      <c r="B35" s="10" t="s">
        <v>55</v>
      </c>
      <c r="C35" s="9"/>
      <c r="D35" s="102"/>
      <c r="E35" s="83"/>
    </row>
    <row r="36" spans="1:5" ht="12" customHeight="1">
      <c r="A36" s="12" t="s">
        <v>56</v>
      </c>
      <c r="B36" s="10" t="s">
        <v>57</v>
      </c>
      <c r="C36" s="9"/>
      <c r="D36" s="102"/>
      <c r="E36" s="83"/>
    </row>
    <row r="37" spans="1:5" ht="12" customHeight="1">
      <c r="A37" s="7" t="s">
        <v>58</v>
      </c>
      <c r="B37" s="10" t="s">
        <v>59</v>
      </c>
      <c r="C37" s="9"/>
      <c r="D37" s="102"/>
      <c r="E37" s="83"/>
    </row>
    <row r="38" spans="1:5" ht="12" customHeight="1">
      <c r="A38" s="7" t="s">
        <v>60</v>
      </c>
      <c r="B38" s="10" t="s">
        <v>61</v>
      </c>
      <c r="C38" s="9"/>
      <c r="D38" s="102"/>
      <c r="E38" s="83"/>
    </row>
    <row r="39" spans="1:5" ht="12" customHeight="1">
      <c r="A39" s="7" t="s">
        <v>11</v>
      </c>
      <c r="B39" s="41" t="s">
        <v>62</v>
      </c>
      <c r="C39" s="42"/>
      <c r="D39" s="101">
        <f>+D41+D42</f>
        <v>1520670.86</v>
      </c>
      <c r="E39" s="82"/>
    </row>
    <row r="40" spans="1:5" ht="12" customHeight="1">
      <c r="A40" s="7" t="s">
        <v>63</v>
      </c>
      <c r="B40" s="8" t="s">
        <v>64</v>
      </c>
      <c r="C40" s="9"/>
      <c r="D40" s="102"/>
      <c r="E40" s="83"/>
    </row>
    <row r="41" spans="1:5" ht="12" customHeight="1">
      <c r="A41" s="7" t="s">
        <v>65</v>
      </c>
      <c r="B41" s="8" t="s">
        <v>66</v>
      </c>
      <c r="C41" s="9"/>
      <c r="D41" s="102">
        <v>1520670.86</v>
      </c>
      <c r="E41" s="83"/>
    </row>
    <row r="42" spans="1:5" ht="12" customHeight="1">
      <c r="A42" s="7">
        <v>186</v>
      </c>
      <c r="B42" s="8" t="s">
        <v>67</v>
      </c>
      <c r="C42" s="9"/>
      <c r="D42" s="102"/>
      <c r="E42" s="83"/>
    </row>
    <row r="43" spans="1:5" ht="12" customHeight="1">
      <c r="A43" s="7" t="s">
        <v>11</v>
      </c>
      <c r="B43" s="41" t="s">
        <v>68</v>
      </c>
      <c r="C43" s="42"/>
      <c r="D43" s="101">
        <f>+D44+D45+D52</f>
        <v>312161.83999999997</v>
      </c>
      <c r="E43" s="82"/>
    </row>
    <row r="44" spans="1:5" ht="12" customHeight="1">
      <c r="A44" s="7">
        <v>11</v>
      </c>
      <c r="B44" s="8" t="s">
        <v>69</v>
      </c>
      <c r="C44" s="70"/>
      <c r="D44" s="103">
        <f>186533.05+0.07</f>
        <v>186533.12</v>
      </c>
      <c r="E44" s="84"/>
    </row>
    <row r="45" spans="1:5" ht="12" customHeight="1">
      <c r="A45" s="7" t="s">
        <v>11</v>
      </c>
      <c r="B45" s="8" t="s">
        <v>70</v>
      </c>
      <c r="C45" s="70"/>
      <c r="D45" s="103">
        <f>+D46+D47+D48+D49+D50+D51</f>
        <v>125628.71999999999</v>
      </c>
      <c r="E45" s="84"/>
    </row>
    <row r="46" spans="1:5" ht="12" customHeight="1">
      <c r="A46" s="7">
        <v>12</v>
      </c>
      <c r="B46" s="8" t="s">
        <v>71</v>
      </c>
      <c r="C46" s="70"/>
      <c r="D46" s="103">
        <v>91187.18</v>
      </c>
      <c r="E46" s="84"/>
    </row>
    <row r="47" spans="1:5" ht="12" customHeight="1">
      <c r="A47" s="7">
        <v>13</v>
      </c>
      <c r="B47" s="8" t="s">
        <v>72</v>
      </c>
      <c r="C47" s="70"/>
      <c r="D47" s="103">
        <v>0</v>
      </c>
      <c r="E47" s="84"/>
    </row>
    <row r="48" spans="1:5" ht="12" customHeight="1">
      <c r="A48" s="7">
        <v>14</v>
      </c>
      <c r="B48" s="8" t="s">
        <v>73</v>
      </c>
      <c r="C48" s="9"/>
      <c r="D48" s="102">
        <v>0</v>
      </c>
      <c r="E48" s="83"/>
    </row>
    <row r="49" spans="1:5" ht="12" customHeight="1">
      <c r="A49" s="7">
        <v>15</v>
      </c>
      <c r="B49" s="8" t="s">
        <v>74</v>
      </c>
      <c r="C49" s="9"/>
      <c r="D49" s="102">
        <v>23.01</v>
      </c>
      <c r="E49" s="83"/>
    </row>
    <row r="50" spans="1:5" ht="12" customHeight="1">
      <c r="A50" s="7">
        <v>16</v>
      </c>
      <c r="B50" s="8" t="s">
        <v>75</v>
      </c>
      <c r="C50" s="9"/>
      <c r="D50" s="102">
        <v>0</v>
      </c>
      <c r="E50" s="83"/>
    </row>
    <row r="51" spans="1:5" ht="12" customHeight="1">
      <c r="A51" s="7">
        <v>17</v>
      </c>
      <c r="B51" s="8" t="s">
        <v>76</v>
      </c>
      <c r="C51" s="9"/>
      <c r="D51" s="102">
        <v>34418.53</v>
      </c>
      <c r="E51" s="83"/>
    </row>
    <row r="52" spans="1:5" ht="12" customHeight="1">
      <c r="A52" s="12" t="s">
        <v>77</v>
      </c>
      <c r="B52" s="8" t="s">
        <v>78</v>
      </c>
      <c r="C52" s="9"/>
      <c r="D52" s="102">
        <v>0</v>
      </c>
      <c r="E52" s="83"/>
    </row>
    <row r="53" spans="1:5" ht="12" customHeight="1">
      <c r="A53" s="12" t="s">
        <v>79</v>
      </c>
      <c r="B53" s="41" t="s">
        <v>80</v>
      </c>
      <c r="C53" s="42"/>
      <c r="D53" s="101">
        <v>0</v>
      </c>
      <c r="E53" s="82"/>
    </row>
    <row r="54" spans="1:5" ht="12" customHeight="1">
      <c r="A54" s="7" t="s">
        <v>11</v>
      </c>
      <c r="B54" s="41" t="s">
        <v>81</v>
      </c>
      <c r="C54" s="44"/>
      <c r="D54" s="101">
        <f>+D55+D56</f>
        <v>108027.11</v>
      </c>
      <c r="E54" s="82"/>
    </row>
    <row r="55" spans="1:5" ht="12" customHeight="1">
      <c r="A55" s="7">
        <v>192</v>
      </c>
      <c r="B55" s="8" t="s">
        <v>82</v>
      </c>
      <c r="C55" s="9"/>
      <c r="D55" s="102">
        <v>0</v>
      </c>
      <c r="E55" s="83"/>
    </row>
    <row r="56" spans="1:5" ht="12" customHeight="1">
      <c r="A56" s="12" t="s">
        <v>83</v>
      </c>
      <c r="B56" s="8" t="s">
        <v>84</v>
      </c>
      <c r="C56" s="9"/>
      <c r="D56" s="102">
        <v>108027.11</v>
      </c>
      <c r="E56" s="83"/>
    </row>
    <row r="57" spans="1:5" ht="12" customHeight="1">
      <c r="A57" s="7"/>
      <c r="B57" s="41" t="s">
        <v>85</v>
      </c>
      <c r="C57" s="42"/>
      <c r="D57" s="101">
        <v>19232.79</v>
      </c>
      <c r="E57" s="82"/>
    </row>
    <row r="58" spans="1:9" ht="12" customHeight="1">
      <c r="A58" s="7"/>
      <c r="B58" s="41" t="s">
        <v>86</v>
      </c>
      <c r="C58" s="44"/>
      <c r="D58" s="101">
        <f>+D11+D16+D22+D39+D43+D53+D57+D54</f>
        <v>10569144.639999997</v>
      </c>
      <c r="E58" s="82"/>
      <c r="G58" s="71"/>
      <c r="H58" s="18"/>
      <c r="I58" s="18"/>
    </row>
    <row r="59" spans="1:5" ht="12" customHeight="1">
      <c r="A59" s="142" t="s">
        <v>87</v>
      </c>
      <c r="B59" s="142"/>
      <c r="C59" s="142"/>
      <c r="D59" s="142"/>
      <c r="E59" s="142"/>
    </row>
    <row r="60" spans="1:5" ht="12" customHeight="1">
      <c r="A60" s="141" t="s">
        <v>5</v>
      </c>
      <c r="B60" s="141" t="s">
        <v>6</v>
      </c>
      <c r="C60" s="141" t="s">
        <v>7</v>
      </c>
      <c r="D60" s="141" t="s">
        <v>8</v>
      </c>
      <c r="E60" s="141"/>
    </row>
    <row r="61" spans="1:5" ht="12" customHeight="1">
      <c r="A61" s="141"/>
      <c r="B61" s="141"/>
      <c r="C61" s="141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0">
        <v>4</v>
      </c>
      <c r="E62" s="6">
        <v>5</v>
      </c>
    </row>
    <row r="63" spans="1:5" ht="12" customHeight="1">
      <c r="A63" s="6" t="s">
        <v>11</v>
      </c>
      <c r="B63" s="41" t="s">
        <v>88</v>
      </c>
      <c r="C63" s="42"/>
      <c r="D63" s="101">
        <f>+D64+D654</f>
        <v>5225837.12</v>
      </c>
      <c r="E63" s="82"/>
    </row>
    <row r="64" spans="1:5" ht="12" customHeight="1">
      <c r="A64" s="6">
        <v>900</v>
      </c>
      <c r="B64" s="8" t="s">
        <v>89</v>
      </c>
      <c r="C64" s="9"/>
      <c r="D64" s="102">
        <v>5225837.12</v>
      </c>
      <c r="E64" s="83"/>
    </row>
    <row r="65" spans="1:5" ht="12" customHeight="1">
      <c r="A65" s="6">
        <v>901</v>
      </c>
      <c r="B65" s="8" t="s">
        <v>90</v>
      </c>
      <c r="C65" s="9"/>
      <c r="D65" s="102"/>
      <c r="E65" s="83"/>
    </row>
    <row r="66" spans="1:5" ht="12" customHeight="1">
      <c r="A66" s="6" t="s">
        <v>11</v>
      </c>
      <c r="B66" s="41" t="s">
        <v>91</v>
      </c>
      <c r="C66" s="42"/>
      <c r="D66" s="101">
        <f>+D67+D68+D73+D74+D75</f>
        <v>-1725318.9</v>
      </c>
      <c r="E66" s="82"/>
    </row>
    <row r="67" spans="1:5" ht="12" customHeight="1">
      <c r="A67" s="6">
        <v>910</v>
      </c>
      <c r="B67" s="8" t="s">
        <v>92</v>
      </c>
      <c r="C67" s="9"/>
      <c r="D67" s="102"/>
      <c r="E67" s="83"/>
    </row>
    <row r="68" spans="1:5" ht="12" customHeight="1">
      <c r="A68" s="6">
        <v>911</v>
      </c>
      <c r="B68" s="8" t="s">
        <v>93</v>
      </c>
      <c r="C68" s="9"/>
      <c r="D68" s="102"/>
      <c r="E68" s="83"/>
    </row>
    <row r="69" spans="1:5" ht="12" customHeight="1">
      <c r="A69" s="6" t="s">
        <v>11</v>
      </c>
      <c r="B69" s="8" t="s">
        <v>94</v>
      </c>
      <c r="C69" s="9"/>
      <c r="D69" s="102"/>
      <c r="E69" s="83"/>
    </row>
    <row r="70" spans="1:5" ht="12" customHeight="1">
      <c r="A70" s="6" t="s">
        <v>11</v>
      </c>
      <c r="B70" s="8" t="s">
        <v>95</v>
      </c>
      <c r="C70" s="9"/>
      <c r="D70" s="102"/>
      <c r="E70" s="83"/>
    </row>
    <row r="71" spans="1:5" ht="12" customHeight="1">
      <c r="A71" s="6" t="s">
        <v>11</v>
      </c>
      <c r="B71" s="8" t="s">
        <v>96</v>
      </c>
      <c r="C71" s="9"/>
      <c r="D71" s="102"/>
      <c r="E71" s="83"/>
    </row>
    <row r="72" spans="1:5" ht="12" customHeight="1">
      <c r="A72" s="6" t="s">
        <v>11</v>
      </c>
      <c r="B72" s="8" t="s">
        <v>97</v>
      </c>
      <c r="C72" s="9"/>
      <c r="D72" s="102"/>
      <c r="E72" s="83"/>
    </row>
    <row r="73" spans="1:5" ht="12" customHeight="1">
      <c r="A73" s="6">
        <v>919</v>
      </c>
      <c r="B73" s="8" t="s">
        <v>98</v>
      </c>
      <c r="C73" s="9"/>
      <c r="D73" s="102"/>
      <c r="E73" s="83"/>
    </row>
    <row r="74" spans="1:5" ht="12" customHeight="1">
      <c r="A74" s="6" t="s">
        <v>99</v>
      </c>
      <c r="B74" s="8" t="s">
        <v>100</v>
      </c>
      <c r="C74" s="9"/>
      <c r="D74" s="102"/>
      <c r="E74" s="83"/>
    </row>
    <row r="75" spans="1:7" ht="12" customHeight="1">
      <c r="A75" s="6" t="s">
        <v>11</v>
      </c>
      <c r="B75" s="8" t="s">
        <v>101</v>
      </c>
      <c r="C75" s="9"/>
      <c r="D75" s="102">
        <f>+D76+D77</f>
        <v>-1725318.9</v>
      </c>
      <c r="E75" s="83"/>
      <c r="G75" s="18"/>
    </row>
    <row r="76" spans="1:5" ht="12" customHeight="1">
      <c r="A76" s="6" t="s">
        <v>102</v>
      </c>
      <c r="B76" s="8" t="s">
        <v>103</v>
      </c>
      <c r="C76" s="9"/>
      <c r="D76" s="102">
        <v>-1884478.72</v>
      </c>
      <c r="E76" s="83"/>
    </row>
    <row r="77" spans="1:5" ht="12" customHeight="1">
      <c r="A77" s="6" t="s">
        <v>104</v>
      </c>
      <c r="B77" s="8" t="s">
        <v>105</v>
      </c>
      <c r="C77" s="70"/>
      <c r="D77" s="103">
        <v>159159.82</v>
      </c>
      <c r="E77" s="84"/>
    </row>
    <row r="78" spans="1:5" ht="12" customHeight="1">
      <c r="A78" s="6" t="s">
        <v>11</v>
      </c>
      <c r="B78" s="41" t="s">
        <v>106</v>
      </c>
      <c r="C78" s="42"/>
      <c r="D78" s="101">
        <f>+D79+D86+D91</f>
        <v>6750673.6</v>
      </c>
      <c r="E78" s="82"/>
    </row>
    <row r="79" spans="1:5" ht="12" customHeight="1">
      <c r="A79" s="6" t="s">
        <v>11</v>
      </c>
      <c r="B79" s="8" t="s">
        <v>107</v>
      </c>
      <c r="C79" s="9"/>
      <c r="D79" s="102">
        <f>+D80+D81+D82</f>
        <v>73167.18</v>
      </c>
      <c r="E79" s="83"/>
    </row>
    <row r="80" spans="1:5" ht="12" customHeight="1">
      <c r="A80" s="6">
        <v>980</v>
      </c>
      <c r="B80" s="8" t="s">
        <v>108</v>
      </c>
      <c r="C80" s="9"/>
      <c r="D80" s="103">
        <v>19506.28</v>
      </c>
      <c r="E80" s="84"/>
    </row>
    <row r="81" spans="1:5" ht="12" customHeight="1">
      <c r="A81" s="6">
        <v>982</v>
      </c>
      <c r="B81" s="8" t="s">
        <v>109</v>
      </c>
      <c r="C81" s="9"/>
      <c r="D81" s="103">
        <v>34904.92</v>
      </c>
      <c r="E81" s="84"/>
    </row>
    <row r="82" spans="1:5" ht="12" customHeight="1">
      <c r="A82" s="6">
        <v>983</v>
      </c>
      <c r="B82" s="8" t="s">
        <v>110</v>
      </c>
      <c r="C82" s="9"/>
      <c r="D82" s="103">
        <v>18755.98</v>
      </c>
      <c r="E82" s="84"/>
    </row>
    <row r="83" spans="1:5" ht="12" customHeight="1">
      <c r="A83" s="6">
        <v>984</v>
      </c>
      <c r="B83" s="8" t="s">
        <v>111</v>
      </c>
      <c r="C83" s="9"/>
      <c r="D83" s="103"/>
      <c r="E83" s="84"/>
    </row>
    <row r="84" spans="1:5" ht="12" customHeight="1">
      <c r="A84" s="6">
        <v>985</v>
      </c>
      <c r="B84" s="8" t="s">
        <v>112</v>
      </c>
      <c r="C84" s="9"/>
      <c r="D84" s="103"/>
      <c r="E84" s="84"/>
    </row>
    <row r="85" spans="1:5" ht="12" customHeight="1">
      <c r="A85" s="15" t="s">
        <v>113</v>
      </c>
      <c r="B85" s="8" t="s">
        <v>114</v>
      </c>
      <c r="C85" s="9"/>
      <c r="D85" s="103"/>
      <c r="E85" s="84"/>
    </row>
    <row r="86" spans="1:5" ht="12" customHeight="1">
      <c r="A86" s="6" t="s">
        <v>11</v>
      </c>
      <c r="B86" s="8" t="s">
        <v>115</v>
      </c>
      <c r="C86" s="9"/>
      <c r="D86" s="102">
        <f>+D87+D91+D90+D92</f>
        <v>6677506.42</v>
      </c>
      <c r="E86" s="83"/>
    </row>
    <row r="87" spans="1:5" ht="12" customHeight="1">
      <c r="A87" s="6">
        <v>970</v>
      </c>
      <c r="B87" s="8" t="s">
        <v>116</v>
      </c>
      <c r="C87" s="9"/>
      <c r="D87" s="102">
        <v>6356467.57</v>
      </c>
      <c r="E87" s="83"/>
    </row>
    <row r="88" spans="1:5" ht="12" customHeight="1">
      <c r="A88" s="6">
        <v>971</v>
      </c>
      <c r="B88" s="10" t="s">
        <v>117</v>
      </c>
      <c r="C88" s="9"/>
      <c r="D88" s="102"/>
      <c r="E88" s="83"/>
    </row>
    <row r="89" spans="1:5" ht="12" customHeight="1">
      <c r="A89" s="6">
        <v>972.973</v>
      </c>
      <c r="B89" s="10" t="s">
        <v>118</v>
      </c>
      <c r="C89" s="9"/>
      <c r="D89" s="102"/>
      <c r="E89" s="83"/>
    </row>
    <row r="90" spans="1:5" ht="12" customHeight="1">
      <c r="A90" s="6">
        <v>974</v>
      </c>
      <c r="B90" s="8" t="s">
        <v>119</v>
      </c>
      <c r="C90" s="9"/>
      <c r="D90" s="102">
        <v>319724.84</v>
      </c>
      <c r="E90" s="83"/>
    </row>
    <row r="91" spans="1:5" ht="12" customHeight="1">
      <c r="A91" s="6" t="s">
        <v>11</v>
      </c>
      <c r="B91" s="8" t="s">
        <v>120</v>
      </c>
      <c r="C91" s="9"/>
      <c r="D91" s="102"/>
      <c r="E91" s="83"/>
    </row>
    <row r="92" spans="1:5" ht="12" customHeight="1">
      <c r="A92" s="6">
        <v>960</v>
      </c>
      <c r="B92" s="8" t="s">
        <v>121</v>
      </c>
      <c r="C92" s="9"/>
      <c r="D92" s="102">
        <v>1314.01</v>
      </c>
      <c r="E92" s="83"/>
    </row>
    <row r="93" spans="1:5" ht="12" customHeight="1">
      <c r="A93" s="16">
        <v>961962963967</v>
      </c>
      <c r="B93" s="8" t="s">
        <v>122</v>
      </c>
      <c r="C93" s="9"/>
      <c r="D93" s="102"/>
      <c r="E93" s="83"/>
    </row>
    <row r="94" spans="1:5" ht="12" customHeight="1">
      <c r="A94" s="6" t="s">
        <v>11</v>
      </c>
      <c r="B94" s="41" t="s">
        <v>123</v>
      </c>
      <c r="C94" s="42"/>
      <c r="D94" s="101">
        <f>+D95+D96+D97+D98+D99+D100+D101</f>
        <v>247759.12</v>
      </c>
      <c r="E94" s="82"/>
    </row>
    <row r="95" spans="1:5" ht="12" customHeight="1">
      <c r="A95" s="6">
        <v>22</v>
      </c>
      <c r="B95" s="8" t="s">
        <v>124</v>
      </c>
      <c r="C95" s="9"/>
      <c r="D95" s="102">
        <v>91412.48</v>
      </c>
      <c r="E95" s="83"/>
    </row>
    <row r="96" spans="1:5" ht="12" customHeight="1">
      <c r="A96" s="6">
        <v>23</v>
      </c>
      <c r="B96" s="8" t="s">
        <v>125</v>
      </c>
      <c r="C96" s="9"/>
      <c r="D96" s="126">
        <v>3368.51</v>
      </c>
      <c r="E96" s="83"/>
    </row>
    <row r="97" spans="1:5" ht="12" customHeight="1">
      <c r="A97" s="6">
        <v>24</v>
      </c>
      <c r="B97" s="8" t="s">
        <v>126</v>
      </c>
      <c r="C97" s="9"/>
      <c r="D97" s="102">
        <v>0</v>
      </c>
      <c r="E97" s="83"/>
    </row>
    <row r="98" spans="1:5" ht="12" customHeight="1">
      <c r="A98" s="6">
        <v>25</v>
      </c>
      <c r="B98" s="8" t="s">
        <v>127</v>
      </c>
      <c r="C98" s="9"/>
      <c r="D98" s="102">
        <v>120317.53</v>
      </c>
      <c r="E98" s="83"/>
    </row>
    <row r="99" spans="1:5" ht="12" customHeight="1">
      <c r="A99" s="6">
        <v>26</v>
      </c>
      <c r="B99" s="8" t="s">
        <v>128</v>
      </c>
      <c r="C99" s="9"/>
      <c r="D99" s="102">
        <v>0</v>
      </c>
      <c r="E99" s="83"/>
    </row>
    <row r="100" spans="1:5" ht="12" customHeight="1">
      <c r="A100" s="6">
        <v>21</v>
      </c>
      <c r="B100" s="8" t="s">
        <v>129</v>
      </c>
      <c r="C100" s="9"/>
      <c r="D100" s="102">
        <v>5274.23</v>
      </c>
      <c r="E100" s="83"/>
    </row>
    <row r="101" spans="1:5" ht="12" customHeight="1">
      <c r="A101" s="6" t="s">
        <v>130</v>
      </c>
      <c r="B101" s="8" t="s">
        <v>131</v>
      </c>
      <c r="C101" s="9"/>
      <c r="D101" s="102">
        <v>27386.37</v>
      </c>
      <c r="E101" s="83"/>
    </row>
    <row r="102" spans="1:5" ht="12" customHeight="1">
      <c r="A102" s="6" t="s">
        <v>11</v>
      </c>
      <c r="B102" s="41" t="s">
        <v>132</v>
      </c>
      <c r="C102" s="42"/>
      <c r="D102" s="101"/>
      <c r="E102" s="82"/>
    </row>
    <row r="103" spans="1:5" ht="12" customHeight="1">
      <c r="A103" s="6">
        <v>950.951</v>
      </c>
      <c r="B103" s="8" t="s">
        <v>133</v>
      </c>
      <c r="C103" s="9"/>
      <c r="D103" s="102"/>
      <c r="E103" s="83"/>
    </row>
    <row r="104" spans="1:5" ht="12" customHeight="1">
      <c r="A104" s="6">
        <v>954</v>
      </c>
      <c r="B104" s="8" t="s">
        <v>134</v>
      </c>
      <c r="C104" s="9"/>
      <c r="D104" s="102"/>
      <c r="E104" s="83"/>
    </row>
    <row r="105" spans="1:5" ht="12" customHeight="1">
      <c r="A105" s="6" t="s">
        <v>135</v>
      </c>
      <c r="B105" s="8" t="s">
        <v>136</v>
      </c>
      <c r="C105" s="9"/>
      <c r="D105" s="102"/>
      <c r="E105" s="83"/>
    </row>
    <row r="106" spans="1:11" ht="12" customHeight="1">
      <c r="A106" s="6">
        <v>957</v>
      </c>
      <c r="B106" s="8" t="s">
        <v>137</v>
      </c>
      <c r="C106" s="9"/>
      <c r="D106" s="102"/>
      <c r="E106" s="83"/>
      <c r="K106" s="127"/>
    </row>
    <row r="107" spans="1:5" ht="12" customHeight="1">
      <c r="A107" s="6">
        <v>969</v>
      </c>
      <c r="B107" s="41" t="s">
        <v>138</v>
      </c>
      <c r="C107" s="42"/>
      <c r="D107" s="101">
        <v>70193.7</v>
      </c>
      <c r="E107" s="82"/>
    </row>
    <row r="108" spans="1:8" ht="12" customHeight="1">
      <c r="A108" s="6" t="s">
        <v>11</v>
      </c>
      <c r="B108" s="41" t="s">
        <v>139</v>
      </c>
      <c r="C108" s="42"/>
      <c r="D108" s="101">
        <f>+D63+D66+D78+D94+D102+D107</f>
        <v>10569144.639999999</v>
      </c>
      <c r="E108" s="82"/>
      <c r="G108" s="18"/>
      <c r="H108" s="18"/>
    </row>
    <row r="109" ht="12.75">
      <c r="I109" s="18"/>
    </row>
    <row r="110" spans="1:2" ht="12.75">
      <c r="A110" s="143" t="s">
        <v>140</v>
      </c>
      <c r="B110" s="143"/>
    </row>
    <row r="111" spans="1:2" ht="5.25" customHeight="1">
      <c r="A111" s="21"/>
      <c r="B111" s="21"/>
    </row>
    <row r="112" spans="1:2" ht="12.75">
      <c r="A112" s="143" t="s">
        <v>351</v>
      </c>
      <c r="B112" s="143"/>
    </row>
    <row r="113" spans="1:2" ht="3.75" customHeight="1">
      <c r="A113" s="19"/>
      <c r="B113" s="20"/>
    </row>
    <row r="114" spans="1:2" ht="12.75">
      <c r="A114" s="143" t="s">
        <v>141</v>
      </c>
      <c r="B114" s="143"/>
    </row>
    <row r="115" spans="1:2" ht="12.75">
      <c r="A115" s="143" t="s">
        <v>353</v>
      </c>
      <c r="B115" s="143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orientation="landscape" paperSize="9" scale="85" r:id="rId1"/>
  <ignoredErrors>
    <ignoredError sqref="D108 D106 D94 D102:D105 D75 D63 B57:C57 A65:D65 A63:C63 A66:C66 B54:C55 A59:E62 A58:C58 D11 D16 D42 D38:D40 D12 D43 D45 D25:D26 D28:D37 D22 B56:C56 D78 D93 A64:C64" unlockedFormula="1"/>
    <ignoredError sqref="A12:A23 A25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1" sqref="A1:B1"/>
    </sheetView>
  </sheetViews>
  <sheetFormatPr defaultColWidth="15.28125" defaultRowHeight="15"/>
  <cols>
    <col min="1" max="1" width="13.421875" style="110" customWidth="1"/>
    <col min="2" max="2" width="59.57421875" style="110" customWidth="1"/>
    <col min="3" max="3" width="12.28125" style="110" customWidth="1"/>
    <col min="4" max="4" width="18.8515625" style="97" customWidth="1"/>
    <col min="5" max="5" width="18.00390625" style="117" customWidth="1"/>
    <col min="6" max="6" width="11.28125" style="97" customWidth="1"/>
    <col min="7" max="7" width="9.140625" style="110" customWidth="1"/>
    <col min="8" max="8" width="12.140625" style="97" customWidth="1"/>
    <col min="9" max="252" width="9.140625" style="110" customWidth="1"/>
    <col min="253" max="16384" width="15.28125" style="110" customWidth="1"/>
  </cols>
  <sheetData>
    <row r="1" spans="1:8" s="108" customFormat="1" ht="12.75">
      <c r="A1" s="147" t="s">
        <v>142</v>
      </c>
      <c r="B1" s="147"/>
      <c r="D1" s="94"/>
      <c r="E1" s="109"/>
      <c r="F1" s="94"/>
      <c r="H1" s="94"/>
    </row>
    <row r="2" spans="1:8" s="108" customFormat="1" ht="12.75">
      <c r="A2" s="107" t="s">
        <v>0</v>
      </c>
      <c r="B2" s="107"/>
      <c r="D2" s="94"/>
      <c r="E2" s="109"/>
      <c r="F2" s="94"/>
      <c r="H2" s="94"/>
    </row>
    <row r="3" spans="1:8" s="108" customFormat="1" ht="12.75">
      <c r="A3" s="107" t="s">
        <v>350</v>
      </c>
      <c r="B3" s="107"/>
      <c r="D3" s="94"/>
      <c r="E3" s="109"/>
      <c r="F3" s="94"/>
      <c r="H3" s="94"/>
    </row>
    <row r="4" spans="1:8" s="108" customFormat="1" ht="12.75">
      <c r="A4" s="107" t="s">
        <v>349</v>
      </c>
      <c r="B4" s="107"/>
      <c r="D4" s="94"/>
      <c r="E4" s="109"/>
      <c r="F4" s="94"/>
      <c r="H4" s="94"/>
    </row>
    <row r="5" spans="1:8" s="108" customFormat="1" ht="12.75">
      <c r="A5" s="151" t="s">
        <v>143</v>
      </c>
      <c r="B5" s="151"/>
      <c r="C5" s="151"/>
      <c r="D5" s="151"/>
      <c r="E5" s="151"/>
      <c r="F5" s="94"/>
      <c r="H5" s="94"/>
    </row>
    <row r="6" spans="1:8" s="108" customFormat="1" ht="12.75">
      <c r="A6" s="152" t="str">
        <f>+'BS'!A6</f>
        <v>od 01.01.2017. do 30.06.2017.</v>
      </c>
      <c r="B6" s="152"/>
      <c r="C6" s="152"/>
      <c r="D6" s="152"/>
      <c r="E6" s="152"/>
      <c r="F6" s="94"/>
      <c r="H6" s="94"/>
    </row>
    <row r="7" spans="1:5" ht="12.75">
      <c r="A7" s="144" t="s">
        <v>5</v>
      </c>
      <c r="B7" s="144"/>
      <c r="C7" s="144" t="s">
        <v>144</v>
      </c>
      <c r="D7" s="145" t="s">
        <v>145</v>
      </c>
      <c r="E7" s="146"/>
    </row>
    <row r="8" spans="1:5" ht="12.75">
      <c r="A8" s="144"/>
      <c r="B8" s="144"/>
      <c r="C8" s="144"/>
      <c r="D8" s="95" t="s">
        <v>9</v>
      </c>
      <c r="E8" s="130" t="s">
        <v>10</v>
      </c>
    </row>
    <row r="9" spans="1:5" ht="12" customHeight="1">
      <c r="A9" s="45">
        <v>1</v>
      </c>
      <c r="B9" s="45">
        <v>2</v>
      </c>
      <c r="C9" s="46">
        <v>3</v>
      </c>
      <c r="D9" s="104">
        <v>4</v>
      </c>
      <c r="E9" s="129">
        <v>5</v>
      </c>
    </row>
    <row r="10" spans="1:5" ht="12" customHeight="1">
      <c r="A10" s="47"/>
      <c r="B10" s="57" t="s">
        <v>146</v>
      </c>
      <c r="C10" s="59"/>
      <c r="D10" s="90">
        <f>+D11+D20</f>
        <v>894706.94</v>
      </c>
      <c r="E10" s="131"/>
    </row>
    <row r="11" spans="1:5" ht="12" customHeight="1">
      <c r="A11" s="47"/>
      <c r="B11" s="57" t="s">
        <v>147</v>
      </c>
      <c r="C11" s="59"/>
      <c r="D11" s="90">
        <f>+D12+D13+D14+D15+D16+D17+D18+D19</f>
        <v>885755.44</v>
      </c>
      <c r="E11" s="131"/>
    </row>
    <row r="12" spans="1:5" ht="12" customHeight="1">
      <c r="A12" s="47">
        <v>750</v>
      </c>
      <c r="B12" s="49" t="s">
        <v>148</v>
      </c>
      <c r="C12" s="74"/>
      <c r="D12" s="106">
        <v>901243.62</v>
      </c>
      <c r="E12" s="132"/>
    </row>
    <row r="13" spans="1:5" ht="12" customHeight="1">
      <c r="A13" s="47">
        <v>752</v>
      </c>
      <c r="B13" s="49" t="s">
        <v>149</v>
      </c>
      <c r="C13" s="74"/>
      <c r="D13" s="106"/>
      <c r="E13" s="132"/>
    </row>
    <row r="14" spans="1:5" ht="12" customHeight="1">
      <c r="A14" s="47">
        <v>753</v>
      </c>
      <c r="B14" s="49" t="s">
        <v>150</v>
      </c>
      <c r="C14" s="74"/>
      <c r="D14" s="106"/>
      <c r="E14" s="132"/>
    </row>
    <row r="15" spans="1:5" ht="12" customHeight="1">
      <c r="A15" s="47">
        <v>754</v>
      </c>
      <c r="B15" s="49" t="s">
        <v>151</v>
      </c>
      <c r="C15" s="74"/>
      <c r="D15" s="106"/>
      <c r="E15" s="132"/>
    </row>
    <row r="16" spans="1:5" ht="12" customHeight="1">
      <c r="A16" s="47">
        <v>755</v>
      </c>
      <c r="B16" s="49" t="s">
        <v>152</v>
      </c>
      <c r="C16" s="74"/>
      <c r="D16" s="106">
        <v>-22291.62</v>
      </c>
      <c r="E16" s="132"/>
    </row>
    <row r="17" spans="1:5" ht="12" customHeight="1">
      <c r="A17" s="47">
        <v>756</v>
      </c>
      <c r="B17" s="49" t="s">
        <v>153</v>
      </c>
      <c r="C17" s="74"/>
      <c r="D17" s="106">
        <v>6803.44</v>
      </c>
      <c r="E17" s="132"/>
    </row>
    <row r="18" spans="1:5" ht="12" customHeight="1">
      <c r="A18" s="47">
        <v>757</v>
      </c>
      <c r="B18" s="49" t="s">
        <v>154</v>
      </c>
      <c r="C18" s="74"/>
      <c r="D18" s="106"/>
      <c r="E18" s="132"/>
    </row>
    <row r="19" spans="1:5" ht="12" customHeight="1">
      <c r="A19" s="47">
        <v>758</v>
      </c>
      <c r="B19" s="49" t="s">
        <v>155</v>
      </c>
      <c r="C19" s="48"/>
      <c r="D19" s="105"/>
      <c r="E19" s="133"/>
    </row>
    <row r="20" spans="1:5" ht="12" customHeight="1">
      <c r="A20" s="47"/>
      <c r="B20" s="57" t="s">
        <v>156</v>
      </c>
      <c r="C20" s="59"/>
      <c r="D20" s="90">
        <f>SUM(D21:D24)</f>
        <v>8951.5</v>
      </c>
      <c r="E20" s="131"/>
    </row>
    <row r="21" spans="1:5" ht="12" customHeight="1">
      <c r="A21" s="47">
        <v>760</v>
      </c>
      <c r="B21" s="49" t="s">
        <v>157</v>
      </c>
      <c r="C21" s="48"/>
      <c r="D21" s="105"/>
      <c r="E21" s="133"/>
    </row>
    <row r="22" spans="1:5" ht="12" customHeight="1">
      <c r="A22" s="47">
        <v>764</v>
      </c>
      <c r="B22" s="49" t="s">
        <v>158</v>
      </c>
      <c r="C22" s="48"/>
      <c r="D22" s="105"/>
      <c r="E22" s="133"/>
    </row>
    <row r="23" spans="1:5" ht="12" customHeight="1">
      <c r="A23" s="47">
        <v>768</v>
      </c>
      <c r="B23" s="49" t="s">
        <v>159</v>
      </c>
      <c r="C23" s="48"/>
      <c r="D23" s="105"/>
      <c r="E23" s="133"/>
    </row>
    <row r="24" spans="1:5" ht="12" customHeight="1">
      <c r="A24" s="47">
        <v>769</v>
      </c>
      <c r="B24" s="49" t="s">
        <v>160</v>
      </c>
      <c r="C24" s="48"/>
      <c r="D24" s="105">
        <v>8951.5</v>
      </c>
      <c r="E24" s="133"/>
    </row>
    <row r="25" spans="1:5" ht="12" customHeight="1">
      <c r="A25" s="47"/>
      <c r="B25" s="57" t="s">
        <v>161</v>
      </c>
      <c r="C25" s="59"/>
      <c r="D25" s="90">
        <f>+D26+D37+D43</f>
        <v>563484.0190238599</v>
      </c>
      <c r="E25" s="131"/>
    </row>
    <row r="26" spans="1:5" ht="12" customHeight="1">
      <c r="A26" s="47"/>
      <c r="B26" s="57" t="s">
        <v>162</v>
      </c>
      <c r="C26" s="59"/>
      <c r="D26" s="90">
        <f>+D27+D28+D29+D30+D31+D32+D33+D34+D35+D36</f>
        <v>249417.57902385987</v>
      </c>
      <c r="E26" s="131"/>
    </row>
    <row r="27" spans="1:5" ht="12" customHeight="1">
      <c r="A27" s="47">
        <v>400</v>
      </c>
      <c r="B27" s="49" t="s">
        <v>163</v>
      </c>
      <c r="C27" s="74"/>
      <c r="D27" s="106">
        <v>222394.76</v>
      </c>
      <c r="E27" s="132"/>
    </row>
    <row r="28" spans="1:5" ht="12" customHeight="1">
      <c r="A28" s="47"/>
      <c r="B28" s="49" t="s">
        <v>164</v>
      </c>
      <c r="C28" s="74"/>
      <c r="D28" s="106">
        <v>7795.9490238598655</v>
      </c>
      <c r="E28" s="132"/>
    </row>
    <row r="29" spans="1:5" ht="12" customHeight="1">
      <c r="A29" s="47">
        <v>402</v>
      </c>
      <c r="B29" s="49" t="s">
        <v>165</v>
      </c>
      <c r="C29" s="74"/>
      <c r="D29" s="106"/>
      <c r="E29" s="132"/>
    </row>
    <row r="30" spans="1:5" ht="12" customHeight="1">
      <c r="A30" s="47">
        <v>403</v>
      </c>
      <c r="B30" s="49" t="s">
        <v>166</v>
      </c>
      <c r="C30" s="74"/>
      <c r="D30" s="106"/>
      <c r="E30" s="132"/>
    </row>
    <row r="31" spans="1:5" ht="12" customHeight="1">
      <c r="A31" s="47">
        <v>404</v>
      </c>
      <c r="B31" s="49" t="s">
        <v>167</v>
      </c>
      <c r="C31" s="74"/>
      <c r="D31" s="106"/>
      <c r="E31" s="132"/>
    </row>
    <row r="32" spans="1:5" ht="12" customHeight="1">
      <c r="A32" s="47">
        <v>405</v>
      </c>
      <c r="B32" s="49" t="s">
        <v>168</v>
      </c>
      <c r="C32" s="74"/>
      <c r="D32" s="106">
        <v>15167.85</v>
      </c>
      <c r="E32" s="132"/>
    </row>
    <row r="33" spans="1:5" ht="12" customHeight="1">
      <c r="A33" s="47">
        <v>406</v>
      </c>
      <c r="B33" s="49" t="s">
        <v>169</v>
      </c>
      <c r="C33" s="74"/>
      <c r="D33" s="106"/>
      <c r="E33" s="132"/>
    </row>
    <row r="34" spans="1:5" ht="12" customHeight="1">
      <c r="A34" s="47">
        <v>407</v>
      </c>
      <c r="B34" s="49" t="s">
        <v>170</v>
      </c>
      <c r="C34" s="74"/>
      <c r="D34" s="106">
        <v>4059.02</v>
      </c>
      <c r="E34" s="132"/>
    </row>
    <row r="35" spans="1:5" ht="12" customHeight="1">
      <c r="A35" s="47">
        <v>408</v>
      </c>
      <c r="B35" s="49" t="s">
        <v>171</v>
      </c>
      <c r="C35" s="74"/>
      <c r="D35" s="106"/>
      <c r="E35" s="132"/>
    </row>
    <row r="36" spans="1:5" ht="12" customHeight="1">
      <c r="A36" s="47">
        <v>409</v>
      </c>
      <c r="B36" s="49" t="s">
        <v>172</v>
      </c>
      <c r="C36" s="48"/>
      <c r="D36" s="105"/>
      <c r="E36" s="133"/>
    </row>
    <row r="37" spans="1:5" ht="12" customHeight="1">
      <c r="A37" s="47"/>
      <c r="B37" s="57" t="s">
        <v>173</v>
      </c>
      <c r="C37" s="59"/>
      <c r="D37" s="90">
        <f>+D38+D39+D40+D41+D42</f>
        <v>261851.40000000002</v>
      </c>
      <c r="E37" s="78"/>
    </row>
    <row r="38" spans="1:5" ht="12" customHeight="1">
      <c r="A38" s="47" t="s">
        <v>174</v>
      </c>
      <c r="B38" s="49" t="s">
        <v>175</v>
      </c>
      <c r="C38" s="74"/>
      <c r="D38" s="106"/>
      <c r="E38" s="80"/>
    </row>
    <row r="39" spans="1:5" ht="12" customHeight="1">
      <c r="A39" s="47" t="s">
        <v>176</v>
      </c>
      <c r="B39" s="49" t="s">
        <v>177</v>
      </c>
      <c r="C39" s="74"/>
      <c r="D39" s="106">
        <f>279924.21-18072.81</f>
        <v>261851.40000000002</v>
      </c>
      <c r="E39" s="80"/>
    </row>
    <row r="40" spans="1:5" ht="12" customHeight="1">
      <c r="A40" s="47">
        <v>415</v>
      </c>
      <c r="B40" s="49" t="s">
        <v>178</v>
      </c>
      <c r="C40" s="74"/>
      <c r="D40" s="106"/>
      <c r="E40" s="80"/>
    </row>
    <row r="41" spans="1:5" ht="12" customHeight="1">
      <c r="A41" s="47">
        <v>416.417</v>
      </c>
      <c r="B41" s="49" t="s">
        <v>179</v>
      </c>
      <c r="C41" s="74"/>
      <c r="D41" s="106"/>
      <c r="E41" s="80"/>
    </row>
    <row r="42" spans="1:5" ht="12" customHeight="1">
      <c r="A42" s="47">
        <v>418.419</v>
      </c>
      <c r="B42" s="49" t="s">
        <v>180</v>
      </c>
      <c r="C42" s="48"/>
      <c r="D42" s="105"/>
      <c r="E42" s="79"/>
    </row>
    <row r="43" spans="1:5" ht="12" customHeight="1">
      <c r="A43" s="47"/>
      <c r="B43" s="57" t="s">
        <v>181</v>
      </c>
      <c r="C43" s="59"/>
      <c r="D43" s="90">
        <f>+D44+D45+D46+D47+D48+D49+D50+D51+D52</f>
        <v>52215.04</v>
      </c>
      <c r="E43" s="78"/>
    </row>
    <row r="44" spans="1:5" ht="12" customHeight="1">
      <c r="A44" s="47">
        <v>420</v>
      </c>
      <c r="B44" s="49" t="s">
        <v>182</v>
      </c>
      <c r="C44" s="48"/>
      <c r="D44" s="106"/>
      <c r="E44" s="79"/>
    </row>
    <row r="45" spans="1:5" ht="12" customHeight="1">
      <c r="A45" s="47">
        <v>421</v>
      </c>
      <c r="B45" s="49" t="s">
        <v>183</v>
      </c>
      <c r="C45" s="74"/>
      <c r="D45" s="106"/>
      <c r="E45" s="80"/>
    </row>
    <row r="46" spans="1:5" ht="12" customHeight="1">
      <c r="A46" s="72">
        <v>422</v>
      </c>
      <c r="B46" s="73" t="s">
        <v>184</v>
      </c>
      <c r="C46" s="74"/>
      <c r="D46" s="106"/>
      <c r="E46" s="80"/>
    </row>
    <row r="47" spans="1:5" ht="12" customHeight="1">
      <c r="A47" s="72">
        <v>423</v>
      </c>
      <c r="B47" s="73" t="s">
        <v>185</v>
      </c>
      <c r="C47" s="74"/>
      <c r="D47" s="106">
        <v>9098.17</v>
      </c>
      <c r="E47" s="80"/>
    </row>
    <row r="48" spans="1:5" ht="12" customHeight="1">
      <c r="A48" s="72">
        <v>424</v>
      </c>
      <c r="B48" s="73" t="s">
        <v>186</v>
      </c>
      <c r="C48" s="74"/>
      <c r="D48" s="106">
        <v>10068.83</v>
      </c>
      <c r="E48" s="80"/>
    </row>
    <row r="49" spans="1:5" ht="12" customHeight="1">
      <c r="A49" s="72">
        <v>429</v>
      </c>
      <c r="B49" s="73" t="s">
        <v>187</v>
      </c>
      <c r="C49" s="74"/>
      <c r="D49" s="106">
        <v>33048.04</v>
      </c>
      <c r="E49" s="80"/>
    </row>
    <row r="50" spans="1:5" ht="12" customHeight="1">
      <c r="A50" s="72">
        <v>460</v>
      </c>
      <c r="B50" s="73" t="s">
        <v>188</v>
      </c>
      <c r="C50" s="74"/>
      <c r="D50" s="106"/>
      <c r="E50" s="80"/>
    </row>
    <row r="51" spans="1:5" ht="12" customHeight="1">
      <c r="A51" s="72">
        <v>463</v>
      </c>
      <c r="B51" s="73" t="s">
        <v>189</v>
      </c>
      <c r="C51" s="74"/>
      <c r="D51" s="106"/>
      <c r="E51" s="80"/>
    </row>
    <row r="52" spans="1:5" ht="12" customHeight="1">
      <c r="A52" s="72">
        <v>462.469</v>
      </c>
      <c r="B52" s="73" t="s">
        <v>190</v>
      </c>
      <c r="C52" s="74"/>
      <c r="D52" s="106"/>
      <c r="E52" s="80"/>
    </row>
    <row r="53" spans="1:5" ht="12" customHeight="1">
      <c r="A53" s="47"/>
      <c r="B53" s="57" t="s">
        <v>191</v>
      </c>
      <c r="C53" s="59"/>
      <c r="D53" s="90">
        <f>+D10-D25</f>
        <v>331222.92097614007</v>
      </c>
      <c r="E53" s="78"/>
    </row>
    <row r="54" spans="1:5" ht="12" customHeight="1">
      <c r="A54" s="47"/>
      <c r="B54" s="57" t="s">
        <v>192</v>
      </c>
      <c r="C54" s="59"/>
      <c r="D54" s="90">
        <f>+D55+D56+D57+D58+D62+D67+D74-D75</f>
        <v>372759.1202202829</v>
      </c>
      <c r="E54" s="78"/>
    </row>
    <row r="55" spans="1:5" ht="12" customHeight="1">
      <c r="A55" s="47"/>
      <c r="B55" s="57" t="s">
        <v>193</v>
      </c>
      <c r="C55" s="59"/>
      <c r="D55" s="90">
        <v>157149.23022028292</v>
      </c>
      <c r="E55" s="78"/>
    </row>
    <row r="56" spans="1:5" ht="12" customHeight="1">
      <c r="A56" s="47"/>
      <c r="B56" s="57" t="s">
        <v>194</v>
      </c>
      <c r="C56" s="59"/>
      <c r="D56" s="90">
        <v>0</v>
      </c>
      <c r="E56" s="78"/>
    </row>
    <row r="57" spans="1:5" ht="12" customHeight="1">
      <c r="A57" s="47"/>
      <c r="B57" s="57" t="s">
        <v>195</v>
      </c>
      <c r="C57" s="59"/>
      <c r="D57" s="90">
        <v>7513.65</v>
      </c>
      <c r="E57" s="78"/>
    </row>
    <row r="58" spans="1:5" ht="12" customHeight="1">
      <c r="A58" s="46"/>
      <c r="B58" s="57" t="s">
        <v>196</v>
      </c>
      <c r="C58" s="59"/>
      <c r="D58" s="90">
        <f>+D59+D60+D61</f>
        <v>127824.7</v>
      </c>
      <c r="E58" s="78"/>
    </row>
    <row r="59" spans="1:5" ht="12" customHeight="1">
      <c r="A59" s="47"/>
      <c r="B59" s="49" t="s">
        <v>197</v>
      </c>
      <c r="C59" s="74"/>
      <c r="D59" s="106">
        <v>77045.95</v>
      </c>
      <c r="E59" s="80"/>
    </row>
    <row r="60" spans="1:5" ht="12" customHeight="1">
      <c r="A60" s="47"/>
      <c r="B60" s="49" t="s">
        <v>198</v>
      </c>
      <c r="C60" s="74"/>
      <c r="D60" s="106">
        <v>47725.97</v>
      </c>
      <c r="E60" s="80"/>
    </row>
    <row r="61" spans="1:5" ht="12" customHeight="1">
      <c r="A61" s="47"/>
      <c r="B61" s="49" t="s">
        <v>199</v>
      </c>
      <c r="C61" s="74"/>
      <c r="D61" s="106">
        <v>3052.78</v>
      </c>
      <c r="E61" s="80"/>
    </row>
    <row r="62" spans="1:5" ht="12" customHeight="1">
      <c r="A62" s="46"/>
      <c r="B62" s="57" t="s">
        <v>200</v>
      </c>
      <c r="C62" s="59"/>
      <c r="D62" s="90">
        <f>+D63+D64+D65+D66</f>
        <v>3749.05</v>
      </c>
      <c r="E62" s="78"/>
    </row>
    <row r="63" spans="1:5" ht="12" customHeight="1">
      <c r="A63" s="47"/>
      <c r="B63" s="49" t="s">
        <v>201</v>
      </c>
      <c r="C63" s="74"/>
      <c r="D63" s="106">
        <v>11.33</v>
      </c>
      <c r="E63" s="80"/>
    </row>
    <row r="64" spans="1:5" ht="12" customHeight="1">
      <c r="A64" s="47"/>
      <c r="B64" s="49" t="s">
        <v>202</v>
      </c>
      <c r="C64" s="74"/>
      <c r="D64" s="106">
        <v>790.38</v>
      </c>
      <c r="E64" s="80"/>
    </row>
    <row r="65" spans="1:5" ht="12" customHeight="1">
      <c r="A65" s="47"/>
      <c r="B65" s="49" t="s">
        <v>203</v>
      </c>
      <c r="C65" s="74"/>
      <c r="D65" s="106">
        <v>847.99</v>
      </c>
      <c r="E65" s="80"/>
    </row>
    <row r="66" spans="1:5" ht="12" customHeight="1">
      <c r="A66" s="47"/>
      <c r="B66" s="49" t="s">
        <v>204</v>
      </c>
      <c r="C66" s="74"/>
      <c r="D66" s="106">
        <v>2099.35</v>
      </c>
      <c r="E66" s="80"/>
    </row>
    <row r="67" spans="1:5" ht="12" customHeight="1">
      <c r="A67" s="46"/>
      <c r="B67" s="57" t="s">
        <v>205</v>
      </c>
      <c r="C67" s="59"/>
      <c r="D67" s="90">
        <f>+D68+D69+D70+D71+D72+D73</f>
        <v>78926.42</v>
      </c>
      <c r="E67" s="78"/>
    </row>
    <row r="68" spans="1:5" ht="12" customHeight="1">
      <c r="A68" s="47"/>
      <c r="B68" s="49" t="s">
        <v>206</v>
      </c>
      <c r="C68" s="74"/>
      <c r="D68" s="106">
        <v>42995.33</v>
      </c>
      <c r="E68" s="80"/>
    </row>
    <row r="69" spans="1:5" ht="12" customHeight="1">
      <c r="A69" s="47"/>
      <c r="B69" s="49" t="s">
        <v>207</v>
      </c>
      <c r="C69" s="74"/>
      <c r="D69" s="106">
        <v>10203.14</v>
      </c>
      <c r="E69" s="80"/>
    </row>
    <row r="70" spans="1:5" ht="12" customHeight="1">
      <c r="A70" s="47"/>
      <c r="B70" s="49" t="s">
        <v>208</v>
      </c>
      <c r="C70" s="74"/>
      <c r="D70" s="106">
        <v>6771.4</v>
      </c>
      <c r="E70" s="80"/>
    </row>
    <row r="71" spans="1:5" ht="12" customHeight="1">
      <c r="A71" s="47"/>
      <c r="B71" s="49" t="s">
        <v>209</v>
      </c>
      <c r="C71" s="74"/>
      <c r="D71" s="106">
        <v>384.74</v>
      </c>
      <c r="E71" s="80"/>
    </row>
    <row r="72" spans="1:5" ht="12" customHeight="1">
      <c r="A72" s="47"/>
      <c r="B72" s="49" t="s">
        <v>210</v>
      </c>
      <c r="C72" s="74"/>
      <c r="D72" s="106">
        <v>0</v>
      </c>
      <c r="E72" s="80"/>
    </row>
    <row r="73" spans="1:5" ht="12" customHeight="1">
      <c r="A73" s="47"/>
      <c r="B73" s="49" t="s">
        <v>211</v>
      </c>
      <c r="C73" s="74"/>
      <c r="D73" s="106">
        <v>18571.81</v>
      </c>
      <c r="E73" s="80"/>
    </row>
    <row r="74" spans="1:5" ht="12" customHeight="1">
      <c r="A74" s="47"/>
      <c r="B74" s="57" t="s">
        <v>212</v>
      </c>
      <c r="C74" s="59"/>
      <c r="D74" s="90">
        <v>1799.18</v>
      </c>
      <c r="E74" s="78"/>
    </row>
    <row r="75" spans="1:5" ht="12" customHeight="1">
      <c r="A75" s="47">
        <v>706</v>
      </c>
      <c r="B75" s="57" t="s">
        <v>213</v>
      </c>
      <c r="C75" s="59"/>
      <c r="D75" s="90">
        <v>4203.11</v>
      </c>
      <c r="E75" s="78"/>
    </row>
    <row r="76" spans="1:5" ht="12" customHeight="1">
      <c r="A76" s="47"/>
      <c r="B76" s="57" t="s">
        <v>214</v>
      </c>
      <c r="C76" s="59"/>
      <c r="D76" s="90">
        <f>+D53-D54</f>
        <v>-41536.1992441428</v>
      </c>
      <c r="E76" s="78"/>
    </row>
    <row r="77" spans="1:5" ht="12" customHeight="1">
      <c r="A77" s="47"/>
      <c r="B77" s="57" t="s">
        <v>215</v>
      </c>
      <c r="C77" s="59"/>
      <c r="D77" s="90">
        <f>+D92+D109</f>
        <v>200696.02000000002</v>
      </c>
      <c r="E77" s="78"/>
    </row>
    <row r="78" spans="1:5" ht="12" customHeight="1">
      <c r="A78" s="47"/>
      <c r="B78" s="57" t="s">
        <v>216</v>
      </c>
      <c r="C78" s="59"/>
      <c r="D78" s="90">
        <f>+D79+D80+D81+D82+D83+D84</f>
        <v>197774.39</v>
      </c>
      <c r="E78" s="78"/>
    </row>
    <row r="79" spans="1:5" ht="12" customHeight="1">
      <c r="A79" s="47">
        <v>770</v>
      </c>
      <c r="B79" s="49" t="s">
        <v>217</v>
      </c>
      <c r="C79" s="74"/>
      <c r="D79" s="106">
        <v>197774.39</v>
      </c>
      <c r="E79" s="80"/>
    </row>
    <row r="80" spans="1:5" ht="12" customHeight="1">
      <c r="A80" s="47">
        <v>771</v>
      </c>
      <c r="B80" s="49" t="s">
        <v>218</v>
      </c>
      <c r="C80" s="74"/>
      <c r="D80" s="106"/>
      <c r="E80" s="80"/>
    </row>
    <row r="81" spans="1:5" ht="12" customHeight="1">
      <c r="A81" s="47">
        <v>772</v>
      </c>
      <c r="B81" s="49" t="s">
        <v>219</v>
      </c>
      <c r="C81" s="74"/>
      <c r="D81" s="106"/>
      <c r="E81" s="80"/>
    </row>
    <row r="82" spans="1:5" ht="12" customHeight="1">
      <c r="A82" s="47">
        <v>774</v>
      </c>
      <c r="B82" s="49" t="s">
        <v>220</v>
      </c>
      <c r="C82" s="74"/>
      <c r="D82" s="106"/>
      <c r="E82" s="80"/>
    </row>
    <row r="83" spans="1:5" ht="12" customHeight="1">
      <c r="A83" s="47">
        <v>775</v>
      </c>
      <c r="B83" s="49" t="s">
        <v>221</v>
      </c>
      <c r="C83" s="74"/>
      <c r="D83" s="106"/>
      <c r="E83" s="80"/>
    </row>
    <row r="84" spans="1:5" ht="12" customHeight="1">
      <c r="A84" s="50" t="s">
        <v>222</v>
      </c>
      <c r="B84" s="49" t="s">
        <v>223</v>
      </c>
      <c r="C84" s="48"/>
      <c r="D84" s="105"/>
      <c r="E84" s="79"/>
    </row>
    <row r="85" spans="1:5" ht="12" customHeight="1">
      <c r="A85" s="47"/>
      <c r="B85" s="57" t="s">
        <v>224</v>
      </c>
      <c r="C85" s="59"/>
      <c r="D85" s="90">
        <f>+D90</f>
        <v>0</v>
      </c>
      <c r="E85" s="78"/>
    </row>
    <row r="86" spans="1:5" ht="12" customHeight="1">
      <c r="A86" s="47">
        <v>730</v>
      </c>
      <c r="B86" s="49" t="s">
        <v>225</v>
      </c>
      <c r="C86" s="48"/>
      <c r="D86" s="105"/>
      <c r="E86" s="79"/>
    </row>
    <row r="87" spans="1:5" ht="12" customHeight="1">
      <c r="A87" s="47">
        <v>732</v>
      </c>
      <c r="B87" s="49" t="s">
        <v>226</v>
      </c>
      <c r="C87" s="48"/>
      <c r="D87" s="105"/>
      <c r="E87" s="79"/>
    </row>
    <row r="88" spans="1:5" ht="12" customHeight="1">
      <c r="A88" s="47">
        <v>734</v>
      </c>
      <c r="B88" s="49" t="s">
        <v>227</v>
      </c>
      <c r="C88" s="48"/>
      <c r="D88" s="106"/>
      <c r="E88" s="80"/>
    </row>
    <row r="89" spans="1:7" ht="12" customHeight="1">
      <c r="A89" s="47">
        <v>735</v>
      </c>
      <c r="B89" s="49" t="s">
        <v>228</v>
      </c>
      <c r="C89" s="48"/>
      <c r="D89" s="106"/>
      <c r="E89" s="80"/>
      <c r="G89" s="97"/>
    </row>
    <row r="90" spans="1:7" ht="12" customHeight="1">
      <c r="A90" s="50" t="s">
        <v>229</v>
      </c>
      <c r="B90" s="49" t="s">
        <v>230</v>
      </c>
      <c r="C90" s="48"/>
      <c r="D90" s="106"/>
      <c r="E90" s="80"/>
      <c r="F90" s="98"/>
      <c r="G90" s="97"/>
    </row>
    <row r="91" spans="1:5" ht="12" customHeight="1">
      <c r="A91" s="50" t="s">
        <v>231</v>
      </c>
      <c r="B91" s="49" t="s">
        <v>232</v>
      </c>
      <c r="C91" s="48"/>
      <c r="D91" s="105"/>
      <c r="E91" s="79"/>
    </row>
    <row r="92" spans="1:5" ht="12" customHeight="1">
      <c r="A92" s="47"/>
      <c r="B92" s="57" t="s">
        <v>233</v>
      </c>
      <c r="C92" s="59"/>
      <c r="D92" s="90">
        <f>+D78-D85</f>
        <v>197774.39</v>
      </c>
      <c r="E92" s="78"/>
    </row>
    <row r="93" spans="1:5" ht="12" customHeight="1">
      <c r="A93" s="47"/>
      <c r="B93" s="57" t="s">
        <v>234</v>
      </c>
      <c r="C93" s="58"/>
      <c r="D93" s="90">
        <f>+SUM(D94:D100)</f>
        <v>2921.63</v>
      </c>
      <c r="E93" s="81"/>
    </row>
    <row r="94" spans="1:5" ht="12" customHeight="1">
      <c r="A94" s="47">
        <v>770</v>
      </c>
      <c r="B94" s="60" t="s">
        <v>235</v>
      </c>
      <c r="C94" s="48"/>
      <c r="D94" s="106"/>
      <c r="E94" s="80"/>
    </row>
    <row r="95" spans="1:5" ht="12" customHeight="1">
      <c r="A95" s="47">
        <v>772</v>
      </c>
      <c r="B95" s="49" t="s">
        <v>236</v>
      </c>
      <c r="C95" s="48"/>
      <c r="D95" s="106"/>
      <c r="E95" s="80"/>
    </row>
    <row r="96" spans="1:5" ht="12" customHeight="1">
      <c r="A96" s="51">
        <v>771774</v>
      </c>
      <c r="B96" s="49" t="s">
        <v>237</v>
      </c>
      <c r="C96" s="74"/>
      <c r="D96" s="106"/>
      <c r="E96" s="80"/>
    </row>
    <row r="97" spans="1:5" ht="12" customHeight="1">
      <c r="A97" s="47">
        <v>773</v>
      </c>
      <c r="B97" s="49" t="s">
        <v>238</v>
      </c>
      <c r="C97" s="74"/>
      <c r="D97" s="106"/>
      <c r="E97" s="80"/>
    </row>
    <row r="98" spans="1:5" ht="12" customHeight="1">
      <c r="A98" s="50" t="s">
        <v>239</v>
      </c>
      <c r="B98" s="49" t="s">
        <v>240</v>
      </c>
      <c r="C98" s="74"/>
      <c r="D98" s="106"/>
      <c r="E98" s="80"/>
    </row>
    <row r="99" spans="1:5" ht="12" customHeight="1">
      <c r="A99" s="47" t="s">
        <v>241</v>
      </c>
      <c r="B99" s="49" t="s">
        <v>242</v>
      </c>
      <c r="C99" s="74"/>
      <c r="D99" s="106"/>
      <c r="E99" s="80"/>
    </row>
    <row r="100" spans="1:5" ht="12" customHeight="1">
      <c r="A100" s="50" t="s">
        <v>243</v>
      </c>
      <c r="B100" s="49" t="s">
        <v>244</v>
      </c>
      <c r="C100" s="74"/>
      <c r="D100" s="106">
        <v>2921.63</v>
      </c>
      <c r="E100" s="80"/>
    </row>
    <row r="101" spans="1:5" ht="12" customHeight="1">
      <c r="A101" s="47"/>
      <c r="B101" s="57" t="s">
        <v>245</v>
      </c>
      <c r="C101" s="59"/>
      <c r="D101" s="90">
        <f>+SUM(D102:D108)</f>
        <v>0</v>
      </c>
      <c r="E101" s="78"/>
    </row>
    <row r="102" spans="1:5" ht="12" customHeight="1">
      <c r="A102" s="47">
        <v>730</v>
      </c>
      <c r="B102" s="49" t="s">
        <v>246</v>
      </c>
      <c r="C102" s="48"/>
      <c r="D102" s="105"/>
      <c r="E102" s="79"/>
    </row>
    <row r="103" spans="1:5" ht="12" customHeight="1">
      <c r="A103" s="47">
        <v>732</v>
      </c>
      <c r="B103" s="49" t="s">
        <v>247</v>
      </c>
      <c r="C103" s="48"/>
      <c r="D103" s="105"/>
      <c r="E103" s="79"/>
    </row>
    <row r="104" spans="1:5" ht="12" customHeight="1">
      <c r="A104" s="47">
        <v>734</v>
      </c>
      <c r="B104" s="49" t="s">
        <v>248</v>
      </c>
      <c r="C104" s="48"/>
      <c r="D104" s="106"/>
      <c r="E104" s="80"/>
    </row>
    <row r="105" spans="1:5" ht="12" customHeight="1">
      <c r="A105" s="50" t="s">
        <v>249</v>
      </c>
      <c r="B105" s="49" t="s">
        <v>250</v>
      </c>
      <c r="C105" s="48"/>
      <c r="D105" s="106"/>
      <c r="E105" s="80"/>
    </row>
    <row r="106" spans="1:5" ht="12" customHeight="1">
      <c r="A106" s="50" t="s">
        <v>251</v>
      </c>
      <c r="B106" s="49" t="s">
        <v>252</v>
      </c>
      <c r="C106" s="74"/>
      <c r="D106" s="106"/>
      <c r="E106" s="80"/>
    </row>
    <row r="107" spans="1:5" ht="12" customHeight="1">
      <c r="A107" s="51">
        <v>745746747</v>
      </c>
      <c r="B107" s="49" t="s">
        <v>253</v>
      </c>
      <c r="C107" s="74"/>
      <c r="D107" s="106"/>
      <c r="E107" s="80"/>
    </row>
    <row r="108" spans="1:5" ht="12" customHeight="1">
      <c r="A108" s="51">
        <v>748749</v>
      </c>
      <c r="B108" s="49" t="s">
        <v>352</v>
      </c>
      <c r="C108" s="74"/>
      <c r="D108" s="106"/>
      <c r="E108" s="80"/>
    </row>
    <row r="109" spans="1:5" ht="12" customHeight="1">
      <c r="A109" s="47"/>
      <c r="B109" s="57" t="s">
        <v>254</v>
      </c>
      <c r="C109" s="59"/>
      <c r="D109" s="90">
        <f>+D93-D101</f>
        <v>2921.63</v>
      </c>
      <c r="E109" s="78"/>
    </row>
    <row r="110" spans="1:5" ht="12" customHeight="1">
      <c r="A110" s="47"/>
      <c r="B110" s="57" t="s">
        <v>255</v>
      </c>
      <c r="C110" s="59"/>
      <c r="D110" s="90">
        <f>+D76+D77</f>
        <v>159159.82075585722</v>
      </c>
      <c r="E110" s="78"/>
    </row>
    <row r="111" spans="1:5" ht="12" customHeight="1">
      <c r="A111" s="47"/>
      <c r="B111" s="57" t="s">
        <v>256</v>
      </c>
      <c r="C111" s="59"/>
      <c r="D111" s="90">
        <f>+D112+D113</f>
        <v>0</v>
      </c>
      <c r="E111" s="78"/>
    </row>
    <row r="112" spans="1:5" ht="12" customHeight="1">
      <c r="A112" s="47">
        <v>820</v>
      </c>
      <c r="B112" s="49" t="s">
        <v>257</v>
      </c>
      <c r="C112" s="48"/>
      <c r="D112" s="105"/>
      <c r="E112" s="79"/>
    </row>
    <row r="113" spans="1:5" ht="12" customHeight="1">
      <c r="A113" s="47">
        <v>823</v>
      </c>
      <c r="B113" s="49" t="s">
        <v>258</v>
      </c>
      <c r="C113" s="48"/>
      <c r="D113" s="106"/>
      <c r="E113" s="79"/>
    </row>
    <row r="114" spans="1:5" ht="12" customHeight="1">
      <c r="A114" s="47"/>
      <c r="B114" s="57" t="s">
        <v>259</v>
      </c>
      <c r="C114" s="59"/>
      <c r="D114" s="90">
        <f>+D110-D113</f>
        <v>159159.82075585722</v>
      </c>
      <c r="E114" s="78"/>
    </row>
    <row r="115" spans="1:5" ht="12" customHeight="1">
      <c r="A115" s="47"/>
      <c r="B115" s="57" t="s">
        <v>260</v>
      </c>
      <c r="C115" s="59"/>
      <c r="D115" s="90">
        <f>+D116</f>
        <v>0</v>
      </c>
      <c r="E115" s="78"/>
    </row>
    <row r="116" spans="1:5" ht="12" customHeight="1">
      <c r="A116" s="50" t="s">
        <v>261</v>
      </c>
      <c r="B116" s="49" t="s">
        <v>262</v>
      </c>
      <c r="C116" s="48"/>
      <c r="D116" s="105"/>
      <c r="E116" s="79"/>
    </row>
    <row r="117" spans="1:5" ht="12" customHeight="1">
      <c r="A117" s="47"/>
      <c r="B117" s="57" t="s">
        <v>263</v>
      </c>
      <c r="C117" s="59"/>
      <c r="D117" s="90"/>
      <c r="E117" s="78"/>
    </row>
    <row r="118" spans="1:5" ht="12.75">
      <c r="A118" s="111"/>
      <c r="B118" s="112"/>
      <c r="C118" s="113"/>
      <c r="D118" s="96"/>
      <c r="E118" s="114"/>
    </row>
    <row r="119" spans="1:8" s="116" customFormat="1" ht="12.75">
      <c r="A119" s="52" t="s">
        <v>264</v>
      </c>
      <c r="B119" s="53"/>
      <c r="C119" s="149"/>
      <c r="D119" s="150"/>
      <c r="E119" s="115"/>
      <c r="F119" s="128"/>
      <c r="H119" s="128"/>
    </row>
    <row r="120" spans="1:2" ht="12.75">
      <c r="A120" s="148" t="s">
        <v>351</v>
      </c>
      <c r="B120" s="148"/>
    </row>
    <row r="121" spans="1:3" ht="12.75">
      <c r="A121" s="118"/>
      <c r="B121" s="116"/>
      <c r="C121" s="119"/>
    </row>
    <row r="122" spans="1:2" ht="12.75">
      <c r="A122" s="148" t="s">
        <v>141</v>
      </c>
      <c r="B122" s="148"/>
    </row>
    <row r="123" spans="1:3" ht="12.75">
      <c r="A123" s="148" t="str">
        <f>+'BS'!A115</f>
        <v>Datum, 20.04.2017.</v>
      </c>
      <c r="B123" s="148"/>
      <c r="C123" s="120"/>
    </row>
  </sheetData>
  <sheetProtection/>
  <mergeCells count="11">
    <mergeCell ref="B7:B8"/>
    <mergeCell ref="C7:C8"/>
    <mergeCell ref="D7:E7"/>
    <mergeCell ref="A1:B1"/>
    <mergeCell ref="A120:B120"/>
    <mergeCell ref="A122:B122"/>
    <mergeCell ref="A123:B123"/>
    <mergeCell ref="C119:D119"/>
    <mergeCell ref="A5:E5"/>
    <mergeCell ref="A6:E6"/>
    <mergeCell ref="A7:A8"/>
  </mergeCells>
  <printOptions/>
  <pageMargins left="0.1968503937007874" right="0.15748031496062992" top="0.15748031496062992" bottom="0.15748031496062992" header="0.31496062992125984" footer="0.31496062992125984"/>
  <pageSetup orientation="landscape" paperSize="9" scale="96" r:id="rId1"/>
  <ignoredErrors>
    <ignoredError sqref="D44:D46 D36:D38 D40:D42 D21:D23 D11 D10 D25:D26 D20 D58 D62 D67 D80:D89 D115 D111 D112 D116:D117 D95:D99 D102:D104 D53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139" t="s">
        <v>142</v>
      </c>
      <c r="B1" s="139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265</v>
      </c>
      <c r="B4" s="54"/>
      <c r="C4" s="54"/>
      <c r="D4" s="61"/>
      <c r="E4" s="54"/>
    </row>
    <row r="5" spans="1:5" s="55" customFormat="1" ht="12.75">
      <c r="A5" s="153" t="s">
        <v>266</v>
      </c>
      <c r="B5" s="153"/>
      <c r="C5" s="153"/>
      <c r="D5" s="153"/>
      <c r="E5" s="153"/>
    </row>
    <row r="6" spans="1:5" s="55" customFormat="1" ht="12.75">
      <c r="A6" s="154" t="str">
        <f>+'BS'!A6</f>
        <v>od 01.01.2017. do 30.06.2017.</v>
      </c>
      <c r="B6" s="154"/>
      <c r="C6" s="154"/>
      <c r="D6" s="154"/>
      <c r="E6" s="154"/>
    </row>
    <row r="7" spans="1:5" ht="12.75">
      <c r="A7" s="155"/>
      <c r="B7" s="155" t="s">
        <v>6</v>
      </c>
      <c r="C7" s="155" t="s">
        <v>144</v>
      </c>
      <c r="D7" s="155" t="s">
        <v>145</v>
      </c>
      <c r="E7" s="155"/>
    </row>
    <row r="8" spans="1:5" ht="12.75">
      <c r="A8" s="155"/>
      <c r="B8" s="155"/>
      <c r="C8" s="155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1">
        <v>3</v>
      </c>
      <c r="E9" s="24">
        <v>4</v>
      </c>
    </row>
    <row r="10" spans="1:5" ht="12" customHeight="1">
      <c r="A10" s="23" t="s">
        <v>267</v>
      </c>
      <c r="B10" s="57" t="s">
        <v>268</v>
      </c>
      <c r="C10" s="64"/>
      <c r="D10" s="122"/>
      <c r="E10" s="85"/>
    </row>
    <row r="11" spans="1:5" ht="12" customHeight="1">
      <c r="A11" s="26">
        <v>1</v>
      </c>
      <c r="B11" s="65" t="s">
        <v>269</v>
      </c>
      <c r="C11" s="59"/>
      <c r="D11" s="90">
        <f>+D12+D13</f>
        <v>840379</v>
      </c>
      <c r="E11" s="78"/>
    </row>
    <row r="12" spans="1:5" ht="12" customHeight="1">
      <c r="A12" s="28"/>
      <c r="B12" s="29" t="s">
        <v>270</v>
      </c>
      <c r="C12" s="27"/>
      <c r="D12" s="123">
        <v>833618</v>
      </c>
      <c r="E12" s="86"/>
    </row>
    <row r="13" spans="1:5" ht="12" customHeight="1">
      <c r="A13" s="28"/>
      <c r="B13" s="30" t="s">
        <v>271</v>
      </c>
      <c r="C13" s="27"/>
      <c r="D13" s="123">
        <v>6761</v>
      </c>
      <c r="E13" s="86"/>
    </row>
    <row r="14" spans="1:5" ht="12" customHeight="1">
      <c r="A14" s="28"/>
      <c r="B14" s="30" t="s">
        <v>272</v>
      </c>
      <c r="C14" s="27"/>
      <c r="D14" s="123"/>
      <c r="E14" s="86"/>
    </row>
    <row r="15" spans="1:5" ht="12" customHeight="1">
      <c r="A15" s="28"/>
      <c r="B15" s="30" t="s">
        <v>273</v>
      </c>
      <c r="C15" s="27"/>
      <c r="D15" s="123"/>
      <c r="E15" s="86"/>
    </row>
    <row r="16" spans="1:5" ht="12" customHeight="1">
      <c r="A16" s="26">
        <v>2</v>
      </c>
      <c r="B16" s="65" t="s">
        <v>274</v>
      </c>
      <c r="C16" s="59"/>
      <c r="D16" s="90">
        <f>+SUM(D17:D24)</f>
        <v>701763.88</v>
      </c>
      <c r="E16" s="90"/>
    </row>
    <row r="17" spans="1:5" ht="12" customHeight="1">
      <c r="A17" s="31"/>
      <c r="B17" s="29" t="s">
        <v>275</v>
      </c>
      <c r="C17" s="27"/>
      <c r="D17" s="123">
        <v>221211</v>
      </c>
      <c r="E17" s="86"/>
    </row>
    <row r="18" spans="1:5" ht="12" customHeight="1">
      <c r="A18" s="31"/>
      <c r="B18" s="29" t="s">
        <v>276</v>
      </c>
      <c r="C18" s="27"/>
      <c r="D18" s="123">
        <v>14720</v>
      </c>
      <c r="E18" s="86"/>
    </row>
    <row r="19" spans="1:5" ht="12" customHeight="1">
      <c r="A19" s="31"/>
      <c r="B19" s="29" t="s">
        <v>277</v>
      </c>
      <c r="C19" s="27"/>
      <c r="D19" s="124">
        <v>201781</v>
      </c>
      <c r="E19" s="87"/>
    </row>
    <row r="20" spans="1:5" ht="12" customHeight="1">
      <c r="A20" s="31"/>
      <c r="B20" s="29" t="s">
        <v>278</v>
      </c>
      <c r="C20" s="27"/>
      <c r="D20" s="124">
        <v>0</v>
      </c>
      <c r="E20" s="87"/>
    </row>
    <row r="21" spans="1:5" ht="12" customHeight="1">
      <c r="A21" s="31"/>
      <c r="B21" s="29" t="s">
        <v>279</v>
      </c>
      <c r="C21" s="27"/>
      <c r="D21" s="124">
        <v>7122</v>
      </c>
      <c r="E21" s="87"/>
    </row>
    <row r="22" spans="1:5" ht="12" customHeight="1">
      <c r="A22" s="31"/>
      <c r="B22" s="29" t="s">
        <v>280</v>
      </c>
      <c r="C22" s="27"/>
      <c r="D22" s="124">
        <v>54968</v>
      </c>
      <c r="E22" s="87"/>
    </row>
    <row r="23" spans="1:5" ht="12" customHeight="1">
      <c r="A23" s="31"/>
      <c r="B23" s="29" t="s">
        <v>281</v>
      </c>
      <c r="C23" s="27"/>
      <c r="D23" s="124">
        <v>201961.88</v>
      </c>
      <c r="E23" s="87"/>
    </row>
    <row r="24" spans="1:7" ht="12" customHeight="1">
      <c r="A24" s="31"/>
      <c r="B24" s="29" t="s">
        <v>282</v>
      </c>
      <c r="C24" s="27"/>
      <c r="D24" s="124"/>
      <c r="E24" s="87"/>
      <c r="G24" s="18"/>
    </row>
    <row r="25" spans="1:5" ht="12" customHeight="1">
      <c r="A25" s="26">
        <v>3</v>
      </c>
      <c r="B25" s="65" t="s">
        <v>283</v>
      </c>
      <c r="C25" s="59"/>
      <c r="D25" s="90">
        <f>+D11-D16</f>
        <v>138615.12</v>
      </c>
      <c r="E25" s="78"/>
    </row>
    <row r="26" spans="1:5" ht="12" customHeight="1">
      <c r="A26" s="23" t="s">
        <v>284</v>
      </c>
      <c r="B26" s="57" t="s">
        <v>285</v>
      </c>
      <c r="C26" s="59"/>
      <c r="D26" s="90"/>
      <c r="E26" s="78"/>
    </row>
    <row r="27" spans="1:10" ht="12" customHeight="1">
      <c r="A27" s="26">
        <v>1</v>
      </c>
      <c r="B27" s="65" t="s">
        <v>286</v>
      </c>
      <c r="C27" s="59"/>
      <c r="D27" s="90">
        <f>SUM(D28:D32)</f>
        <v>562525</v>
      </c>
      <c r="E27" s="78"/>
      <c r="I27" s="91"/>
      <c r="J27" s="91"/>
    </row>
    <row r="28" spans="1:10" ht="12" customHeight="1">
      <c r="A28" s="28"/>
      <c r="B28" s="30" t="s">
        <v>287</v>
      </c>
      <c r="C28" s="27"/>
      <c r="D28" s="123">
        <f>438460+65</f>
        <v>438525</v>
      </c>
      <c r="E28" s="86"/>
      <c r="I28" s="91"/>
      <c r="J28" s="91"/>
    </row>
    <row r="29" spans="1:10" ht="12" customHeight="1">
      <c r="A29" s="28"/>
      <c r="B29" s="30" t="s">
        <v>288</v>
      </c>
      <c r="C29" s="27"/>
      <c r="D29" s="123"/>
      <c r="E29" s="86"/>
      <c r="I29" s="91"/>
      <c r="J29" s="91"/>
    </row>
    <row r="30" spans="1:10" ht="12" customHeight="1">
      <c r="A30" s="28"/>
      <c r="B30" s="30" t="s">
        <v>289</v>
      </c>
      <c r="C30" s="27"/>
      <c r="D30" s="123"/>
      <c r="E30" s="86"/>
      <c r="I30" s="91"/>
      <c r="J30" s="91"/>
    </row>
    <row r="31" spans="1:10" ht="12" customHeight="1">
      <c r="A31" s="28"/>
      <c r="B31" s="29" t="s">
        <v>290</v>
      </c>
      <c r="C31" s="27"/>
      <c r="D31" s="123"/>
      <c r="E31" s="86"/>
      <c r="I31" s="91"/>
      <c r="J31" s="91"/>
    </row>
    <row r="32" spans="1:10" ht="12" customHeight="1">
      <c r="A32" s="28"/>
      <c r="B32" s="29" t="s">
        <v>291</v>
      </c>
      <c r="C32" s="27"/>
      <c r="D32" s="123">
        <v>124000</v>
      </c>
      <c r="E32" s="86"/>
      <c r="I32" s="92"/>
      <c r="J32" s="91"/>
    </row>
    <row r="33" spans="1:10" ht="12" customHeight="1">
      <c r="A33" s="26">
        <v>2</v>
      </c>
      <c r="B33" s="65" t="s">
        <v>292</v>
      </c>
      <c r="C33" s="59"/>
      <c r="D33" s="90">
        <f>SUM(D34:D41)</f>
        <v>1286410</v>
      </c>
      <c r="E33" s="78"/>
      <c r="I33" s="92"/>
      <c r="J33" s="91"/>
    </row>
    <row r="34" spans="1:10" ht="12" customHeight="1">
      <c r="A34" s="28"/>
      <c r="B34" s="29" t="s">
        <v>293</v>
      </c>
      <c r="C34" s="27"/>
      <c r="D34" s="123">
        <v>456410</v>
      </c>
      <c r="E34" s="86"/>
      <c r="I34" s="91"/>
      <c r="J34" s="91"/>
    </row>
    <row r="35" spans="1:10" ht="12" customHeight="1">
      <c r="A35" s="28"/>
      <c r="B35" s="29" t="s">
        <v>294</v>
      </c>
      <c r="C35" s="27"/>
      <c r="D35" s="123"/>
      <c r="E35" s="86"/>
      <c r="G35" s="18"/>
      <c r="I35" s="91"/>
      <c r="J35" s="91"/>
    </row>
    <row r="36" spans="1:10" ht="12" customHeight="1">
      <c r="A36" s="28"/>
      <c r="B36" s="29" t="s">
        <v>295</v>
      </c>
      <c r="C36" s="27"/>
      <c r="D36" s="123"/>
      <c r="E36" s="86"/>
      <c r="I36" s="93"/>
      <c r="J36" s="91"/>
    </row>
    <row r="37" spans="1:10" ht="12" customHeight="1">
      <c r="A37" s="28"/>
      <c r="B37" s="29" t="s">
        <v>296</v>
      </c>
      <c r="C37" s="27"/>
      <c r="D37" s="123"/>
      <c r="E37" s="86"/>
      <c r="I37" s="91"/>
      <c r="J37" s="91"/>
    </row>
    <row r="38" spans="1:10" ht="12" customHeight="1">
      <c r="A38" s="28"/>
      <c r="B38" s="29" t="s">
        <v>297</v>
      </c>
      <c r="C38" s="27"/>
      <c r="D38" s="123"/>
      <c r="E38" s="86"/>
      <c r="I38" s="91"/>
      <c r="J38" s="91"/>
    </row>
    <row r="39" spans="1:10" ht="12" customHeight="1">
      <c r="A39" s="28"/>
      <c r="B39" s="29" t="s">
        <v>298</v>
      </c>
      <c r="C39" s="27"/>
      <c r="D39" s="123">
        <v>830000</v>
      </c>
      <c r="E39" s="86"/>
      <c r="I39" s="91"/>
      <c r="J39" s="91"/>
    </row>
    <row r="40" spans="1:10" ht="12" customHeight="1">
      <c r="A40" s="28"/>
      <c r="B40" s="29" t="s">
        <v>299</v>
      </c>
      <c r="C40" s="27"/>
      <c r="D40" s="123"/>
      <c r="E40" s="86"/>
      <c r="I40" s="91"/>
      <c r="J40" s="91"/>
    </row>
    <row r="41" spans="1:5" ht="12" customHeight="1">
      <c r="A41" s="28"/>
      <c r="B41" s="29" t="s">
        <v>300</v>
      </c>
      <c r="C41" s="27"/>
      <c r="D41" s="123"/>
      <c r="E41" s="86"/>
    </row>
    <row r="42" spans="1:5" ht="12" customHeight="1">
      <c r="A42" s="26">
        <v>3</v>
      </c>
      <c r="B42" s="65" t="s">
        <v>301</v>
      </c>
      <c r="C42" s="59"/>
      <c r="D42" s="90">
        <f>+D27-D33</f>
        <v>-723885</v>
      </c>
      <c r="E42" s="78"/>
    </row>
    <row r="43" spans="1:5" ht="12" customHeight="1">
      <c r="A43" s="23" t="s">
        <v>302</v>
      </c>
      <c r="B43" s="57" t="s">
        <v>303</v>
      </c>
      <c r="C43" s="59"/>
      <c r="D43" s="90"/>
      <c r="E43" s="78"/>
    </row>
    <row r="44" spans="1:5" ht="12" customHeight="1">
      <c r="A44" s="26">
        <v>1</v>
      </c>
      <c r="B44" s="65" t="s">
        <v>304</v>
      </c>
      <c r="C44" s="59"/>
      <c r="D44" s="90">
        <f>SUM(D45:D48)</f>
        <v>707058</v>
      </c>
      <c r="E44" s="78"/>
    </row>
    <row r="45" spans="1:5" ht="12" customHeight="1">
      <c r="A45" s="28"/>
      <c r="B45" s="29" t="s">
        <v>305</v>
      </c>
      <c r="C45" s="27"/>
      <c r="D45" s="123"/>
      <c r="E45" s="86"/>
    </row>
    <row r="46" spans="1:5" ht="12" customHeight="1">
      <c r="A46" s="28"/>
      <c r="B46" s="29" t="s">
        <v>306</v>
      </c>
      <c r="C46" s="27"/>
      <c r="D46" s="123"/>
      <c r="E46" s="86"/>
    </row>
    <row r="47" spans="1:5" ht="12" customHeight="1">
      <c r="A47" s="28"/>
      <c r="B47" s="29" t="s">
        <v>307</v>
      </c>
      <c r="C47" s="27"/>
      <c r="D47" s="123"/>
      <c r="E47" s="86"/>
    </row>
    <row r="48" spans="1:5" ht="12" customHeight="1">
      <c r="A48" s="28"/>
      <c r="B48" s="29" t="s">
        <v>308</v>
      </c>
      <c r="C48" s="27"/>
      <c r="D48" s="123">
        <v>707058</v>
      </c>
      <c r="E48" s="86"/>
    </row>
    <row r="49" spans="1:5" ht="12" customHeight="1">
      <c r="A49" s="26">
        <v>2</v>
      </c>
      <c r="B49" s="66" t="s">
        <v>309</v>
      </c>
      <c r="C49" s="59"/>
      <c r="D49" s="90">
        <f>SUM(D50:D53)</f>
        <v>0</v>
      </c>
      <c r="E49" s="78"/>
    </row>
    <row r="50" spans="1:5" ht="12" customHeight="1">
      <c r="A50" s="28"/>
      <c r="B50" s="60" t="s">
        <v>310</v>
      </c>
      <c r="C50" s="67"/>
      <c r="D50" s="125"/>
      <c r="E50" s="88"/>
    </row>
    <row r="51" spans="1:5" ht="12" customHeight="1">
      <c r="A51" s="28"/>
      <c r="B51" s="29" t="s">
        <v>311</v>
      </c>
      <c r="C51" s="27"/>
      <c r="D51" s="123"/>
      <c r="E51" s="86"/>
    </row>
    <row r="52" spans="1:5" ht="12" customHeight="1">
      <c r="A52" s="28"/>
      <c r="B52" s="29" t="s">
        <v>312</v>
      </c>
      <c r="C52" s="27"/>
      <c r="D52" s="123"/>
      <c r="E52" s="86"/>
    </row>
    <row r="53" spans="1:5" ht="12" customHeight="1">
      <c r="A53" s="28"/>
      <c r="B53" s="29" t="s">
        <v>313</v>
      </c>
      <c r="C53" s="27"/>
      <c r="D53" s="123"/>
      <c r="E53" s="86"/>
    </row>
    <row r="54" spans="1:5" ht="12" customHeight="1">
      <c r="A54" s="26">
        <v>3</v>
      </c>
      <c r="B54" s="62" t="s">
        <v>314</v>
      </c>
      <c r="C54" s="63"/>
      <c r="D54" s="90">
        <f>+D44-D49</f>
        <v>707058</v>
      </c>
      <c r="E54" s="78"/>
    </row>
    <row r="55" spans="1:5" ht="12" customHeight="1">
      <c r="A55" s="30"/>
      <c r="B55" s="30"/>
      <c r="C55" s="27"/>
      <c r="D55" s="123"/>
      <c r="E55" s="86"/>
    </row>
    <row r="56" spans="1:5" ht="12" customHeight="1">
      <c r="A56" s="24" t="s">
        <v>315</v>
      </c>
      <c r="B56" s="68" t="s">
        <v>316</v>
      </c>
      <c r="C56" s="63"/>
      <c r="D56" s="90">
        <f>+D54+D42+D25</f>
        <v>121788.12</v>
      </c>
      <c r="E56" s="78"/>
    </row>
    <row r="57" spans="1:6" ht="12" customHeight="1">
      <c r="A57" s="30"/>
      <c r="B57" s="30"/>
      <c r="C57" s="27"/>
      <c r="D57" s="123"/>
      <c r="E57" s="86"/>
      <c r="F57" s="69"/>
    </row>
    <row r="58" spans="1:7" ht="12" customHeight="1">
      <c r="A58" s="30"/>
      <c r="B58" s="68" t="s">
        <v>317</v>
      </c>
      <c r="C58" s="63"/>
      <c r="D58" s="90">
        <f>+D56+D59</f>
        <v>186533.12</v>
      </c>
      <c r="E58" s="78"/>
      <c r="F58" s="69"/>
      <c r="G58" s="18"/>
    </row>
    <row r="59" spans="1:7" ht="12" customHeight="1">
      <c r="A59" s="30"/>
      <c r="B59" s="68" t="s">
        <v>318</v>
      </c>
      <c r="C59" s="63"/>
      <c r="D59" s="90">
        <v>64745</v>
      </c>
      <c r="E59" s="78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140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43" t="s">
        <v>351</v>
      </c>
      <c r="B63" s="143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43" t="s">
        <v>141</v>
      </c>
      <c r="B65" s="143"/>
      <c r="C65" s="34"/>
      <c r="D65" s="33"/>
      <c r="E65" s="32"/>
    </row>
    <row r="66" spans="1:5" ht="12" customHeight="1">
      <c r="A66" s="143" t="str">
        <f>+'BU'!A123</f>
        <v>Datum, 20.04.2017.</v>
      </c>
      <c r="B66" s="143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fitToWidth="1" orientation="portrait" paperSize="9" scale="66" r:id="rId1"/>
  <ignoredErrors>
    <ignoredError sqref="D16 D46:D47 D57 D55 D43:D44 D56 D58 D33 D26 D25 D27 D42 D50:D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M29" sqref="M29:N32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2" width="9.140625" style="3" customWidth="1"/>
    <col min="13" max="13" width="11.8515625" style="3" bestFit="1" customWidth="1"/>
    <col min="14" max="14" width="9.140625" style="3" customWidth="1"/>
    <col min="15" max="15" width="11.8515625" style="3" bestFit="1" customWidth="1"/>
    <col min="16" max="16384" width="9.140625" style="3" customWidth="1"/>
  </cols>
  <sheetData>
    <row r="1" spans="1:11" s="55" customFormat="1" ht="12.75">
      <c r="A1" s="54" t="s">
        <v>142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56" t="s">
        <v>319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55" customFormat="1" ht="12.75">
      <c r="A6" s="157" t="str">
        <f>+'BS'!A6</f>
        <v>od 01.01.2017. do 30.06.2017.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62.25" customHeight="1">
      <c r="A7" s="37" t="s">
        <v>320</v>
      </c>
      <c r="B7" s="38" t="s">
        <v>321</v>
      </c>
      <c r="C7" s="38" t="s">
        <v>322</v>
      </c>
      <c r="D7" s="38" t="s">
        <v>323</v>
      </c>
      <c r="E7" s="38" t="s">
        <v>324</v>
      </c>
      <c r="F7" s="38" t="s">
        <v>325</v>
      </c>
      <c r="G7" s="38" t="s">
        <v>326</v>
      </c>
      <c r="H7" s="38" t="s">
        <v>327</v>
      </c>
      <c r="I7" s="38" t="s">
        <v>328</v>
      </c>
      <c r="J7" s="38" t="s">
        <v>329</v>
      </c>
      <c r="K7" s="95" t="s">
        <v>330</v>
      </c>
    </row>
    <row r="8" spans="1:11" ht="12" customHeight="1">
      <c r="A8" s="25" t="s">
        <v>331</v>
      </c>
      <c r="B8" s="134">
        <v>4025831</v>
      </c>
      <c r="C8" s="134"/>
      <c r="D8" s="134"/>
      <c r="E8" s="134"/>
      <c r="F8" s="134"/>
      <c r="G8" s="134"/>
      <c r="H8" s="134">
        <f>+H5</f>
        <v>0</v>
      </c>
      <c r="I8" s="134"/>
      <c r="J8" s="134">
        <v>-1798679</v>
      </c>
      <c r="K8" s="134">
        <f>SUM(B8:J8)</f>
        <v>2227152</v>
      </c>
    </row>
    <row r="9" spans="1:11" ht="12" customHeight="1">
      <c r="A9" s="29" t="s">
        <v>332</v>
      </c>
      <c r="B9" s="135"/>
      <c r="C9" s="135"/>
      <c r="D9" s="135"/>
      <c r="E9" s="135"/>
      <c r="F9" s="135"/>
      <c r="G9" s="135"/>
      <c r="H9" s="135"/>
      <c r="I9" s="135"/>
      <c r="J9" s="135"/>
      <c r="K9" s="135">
        <f aca="true" t="shared" si="0" ref="K9:K18">SUM(B9:J9)</f>
        <v>0</v>
      </c>
    </row>
    <row r="10" spans="1:11" ht="12" customHeight="1">
      <c r="A10" s="29" t="s">
        <v>333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>
        <f t="shared" si="0"/>
        <v>0</v>
      </c>
    </row>
    <row r="11" spans="1:11" ht="12" customHeight="1">
      <c r="A11" s="29" t="s">
        <v>334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>
        <f t="shared" si="0"/>
        <v>0</v>
      </c>
    </row>
    <row r="12" spans="1:11" ht="12" customHeight="1">
      <c r="A12" s="29" t="s">
        <v>335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>
        <f t="shared" si="0"/>
        <v>0</v>
      </c>
    </row>
    <row r="13" spans="1:11" ht="12" customHeight="1">
      <c r="A13" s="29" t="s">
        <v>336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>
        <f t="shared" si="0"/>
        <v>0</v>
      </c>
    </row>
    <row r="14" spans="1:11" ht="12" customHeight="1">
      <c r="A14" s="29" t="s">
        <v>337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>
        <f t="shared" si="0"/>
        <v>0</v>
      </c>
    </row>
    <row r="15" spans="1:11" ht="12" customHeight="1">
      <c r="A15" s="29" t="s">
        <v>338</v>
      </c>
      <c r="B15" s="135"/>
      <c r="C15" s="135"/>
      <c r="D15" s="135"/>
      <c r="E15" s="135"/>
      <c r="F15" s="135"/>
      <c r="G15" s="135"/>
      <c r="H15" s="135"/>
      <c r="I15" s="135"/>
      <c r="J15" s="135">
        <v>203523</v>
      </c>
      <c r="K15" s="135">
        <f t="shared" si="0"/>
        <v>203523</v>
      </c>
    </row>
    <row r="16" spans="1:11" ht="12" customHeight="1">
      <c r="A16" s="29" t="s">
        <v>339</v>
      </c>
      <c r="B16" s="135">
        <v>1200005.9399999995</v>
      </c>
      <c r="C16" s="135"/>
      <c r="D16" s="135"/>
      <c r="E16" s="135"/>
      <c r="F16" s="135"/>
      <c r="G16" s="135"/>
      <c r="H16" s="135"/>
      <c r="I16" s="135"/>
      <c r="J16" s="135"/>
      <c r="K16" s="135">
        <f t="shared" si="0"/>
        <v>1200005.9399999995</v>
      </c>
    </row>
    <row r="17" spans="1:11" ht="12" customHeight="1">
      <c r="A17" s="29" t="s">
        <v>340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>
        <f t="shared" si="0"/>
        <v>0</v>
      </c>
    </row>
    <row r="18" spans="1:11" ht="12" customHeight="1">
      <c r="A18" s="29" t="s">
        <v>341</v>
      </c>
      <c r="B18" s="135"/>
      <c r="C18" s="135"/>
      <c r="D18" s="135"/>
      <c r="E18" s="135"/>
      <c r="F18" s="135"/>
      <c r="G18" s="135"/>
      <c r="H18" s="135"/>
      <c r="I18" s="135"/>
      <c r="J18" s="135">
        <v>-146877</v>
      </c>
      <c r="K18" s="135">
        <f t="shared" si="0"/>
        <v>-146877</v>
      </c>
    </row>
    <row r="19" spans="1:11" ht="12" customHeight="1">
      <c r="A19" s="25" t="s">
        <v>342</v>
      </c>
      <c r="B19" s="134">
        <f>+SUM(B8:B18)</f>
        <v>5225836.9399999995</v>
      </c>
      <c r="C19" s="134"/>
      <c r="D19" s="134"/>
      <c r="E19" s="134"/>
      <c r="F19" s="134"/>
      <c r="G19" s="134"/>
      <c r="H19" s="134">
        <f>+H18</f>
        <v>0</v>
      </c>
      <c r="I19" s="134"/>
      <c r="J19" s="134">
        <f>+SUM(J8:J18)</f>
        <v>-1742033</v>
      </c>
      <c r="K19" s="134">
        <f>SUM(K8:K18)</f>
        <v>3483803.9399999995</v>
      </c>
    </row>
    <row r="20" spans="1:15" ht="12" customHeight="1">
      <c r="A20" s="39"/>
      <c r="B20" s="89"/>
      <c r="C20" s="89"/>
      <c r="D20" s="89"/>
      <c r="E20" s="89"/>
      <c r="F20" s="89"/>
      <c r="G20" s="89"/>
      <c r="H20" s="89"/>
      <c r="I20" s="89"/>
      <c r="J20" s="89"/>
      <c r="K20" s="99"/>
      <c r="O20" s="18"/>
    </row>
    <row r="21" spans="1:11" ht="12" customHeight="1">
      <c r="A21" s="39"/>
      <c r="B21" s="89"/>
      <c r="C21" s="89"/>
      <c r="D21" s="89"/>
      <c r="E21" s="89"/>
      <c r="F21" s="89"/>
      <c r="G21" s="89"/>
      <c r="H21" s="89"/>
      <c r="I21" s="89"/>
      <c r="J21" s="89"/>
      <c r="K21" s="99"/>
    </row>
    <row r="22" spans="1:11" ht="12" customHeight="1">
      <c r="A22" s="25" t="s">
        <v>343</v>
      </c>
      <c r="B22" s="86">
        <f>+B19</f>
        <v>5225836.9399999995</v>
      </c>
      <c r="C22" s="86"/>
      <c r="D22" s="86"/>
      <c r="E22" s="86"/>
      <c r="F22" s="86"/>
      <c r="G22" s="86"/>
      <c r="H22" s="86"/>
      <c r="I22" s="86"/>
      <c r="J22" s="86">
        <f>+J19</f>
        <v>-1742033</v>
      </c>
      <c r="K22" s="136">
        <f>SUM(B22:J22)</f>
        <v>3483803.9399999995</v>
      </c>
    </row>
    <row r="23" spans="1:11" ht="12" customHeight="1">
      <c r="A23" s="29" t="s">
        <v>344</v>
      </c>
      <c r="B23" s="86"/>
      <c r="C23" s="86"/>
      <c r="D23" s="86"/>
      <c r="E23" s="86"/>
      <c r="F23" s="86"/>
      <c r="G23" s="86"/>
      <c r="H23" s="86"/>
      <c r="I23" s="86"/>
      <c r="J23" s="86"/>
      <c r="K23" s="136">
        <f aca="true" t="shared" si="1" ref="K23:K32">SUM(B23:J23)</f>
        <v>0</v>
      </c>
    </row>
    <row r="24" spans="1:11" ht="12" customHeight="1">
      <c r="A24" s="29" t="s">
        <v>333</v>
      </c>
      <c r="B24" s="86"/>
      <c r="C24" s="86"/>
      <c r="D24" s="86"/>
      <c r="E24" s="86"/>
      <c r="F24" s="86"/>
      <c r="G24" s="86"/>
      <c r="H24" s="86"/>
      <c r="I24" s="86"/>
      <c r="J24" s="86"/>
      <c r="K24" s="136">
        <f t="shared" si="1"/>
        <v>0</v>
      </c>
    </row>
    <row r="25" spans="1:11" ht="12" customHeight="1">
      <c r="A25" s="29" t="s">
        <v>334</v>
      </c>
      <c r="B25" s="86"/>
      <c r="C25" s="86"/>
      <c r="D25" s="86"/>
      <c r="E25" s="86"/>
      <c r="F25" s="86"/>
      <c r="G25" s="86"/>
      <c r="H25" s="86"/>
      <c r="I25" s="86"/>
      <c r="J25" s="86"/>
      <c r="K25" s="136">
        <f t="shared" si="1"/>
        <v>0</v>
      </c>
    </row>
    <row r="26" spans="1:11" ht="12" customHeight="1">
      <c r="A26" s="29" t="s">
        <v>345</v>
      </c>
      <c r="B26" s="86"/>
      <c r="C26" s="86"/>
      <c r="D26" s="86"/>
      <c r="E26" s="86"/>
      <c r="F26" s="86"/>
      <c r="G26" s="86"/>
      <c r="H26" s="86"/>
      <c r="I26" s="86"/>
      <c r="J26" s="86"/>
      <c r="K26" s="136">
        <f t="shared" si="1"/>
        <v>0</v>
      </c>
    </row>
    <row r="27" spans="1:11" ht="12" customHeight="1">
      <c r="A27" s="29" t="s">
        <v>336</v>
      </c>
      <c r="B27" s="86"/>
      <c r="C27" s="86"/>
      <c r="D27" s="86"/>
      <c r="E27" s="86"/>
      <c r="F27" s="86"/>
      <c r="G27" s="86"/>
      <c r="H27" s="86"/>
      <c r="I27" s="86"/>
      <c r="J27" s="86"/>
      <c r="K27" s="136">
        <f t="shared" si="1"/>
        <v>0</v>
      </c>
    </row>
    <row r="28" spans="1:11" ht="12" customHeight="1">
      <c r="A28" s="29" t="s">
        <v>346</v>
      </c>
      <c r="B28" s="86"/>
      <c r="C28" s="86"/>
      <c r="D28" s="86"/>
      <c r="E28" s="86"/>
      <c r="F28" s="86"/>
      <c r="G28" s="86"/>
      <c r="H28" s="86"/>
      <c r="I28" s="86"/>
      <c r="J28" s="86"/>
      <c r="K28" s="136">
        <f t="shared" si="1"/>
        <v>0</v>
      </c>
    </row>
    <row r="29" spans="1:13" ht="12" customHeight="1">
      <c r="A29" s="29" t="s">
        <v>347</v>
      </c>
      <c r="B29" s="86"/>
      <c r="C29" s="86"/>
      <c r="D29" s="86"/>
      <c r="E29" s="86"/>
      <c r="F29" s="86"/>
      <c r="G29" s="86"/>
      <c r="H29" s="86"/>
      <c r="I29" s="86"/>
      <c r="J29" s="86">
        <v>16714</v>
      </c>
      <c r="K29" s="136">
        <f t="shared" si="1"/>
        <v>16714</v>
      </c>
      <c r="M29" s="18"/>
    </row>
    <row r="30" spans="1:11" ht="12" customHeight="1">
      <c r="A30" s="29" t="s">
        <v>339</v>
      </c>
      <c r="B30" s="86"/>
      <c r="C30" s="86"/>
      <c r="D30" s="86"/>
      <c r="E30" s="86"/>
      <c r="F30" s="86"/>
      <c r="G30" s="86"/>
      <c r="H30" s="86"/>
      <c r="I30" s="86"/>
      <c r="J30" s="86"/>
      <c r="K30" s="136">
        <f t="shared" si="1"/>
        <v>0</v>
      </c>
    </row>
    <row r="31" spans="1:13" ht="12" customHeight="1">
      <c r="A31" s="29" t="s">
        <v>340</v>
      </c>
      <c r="B31" s="86"/>
      <c r="C31" s="86"/>
      <c r="D31" s="86"/>
      <c r="E31" s="86"/>
      <c r="F31" s="86"/>
      <c r="G31" s="86"/>
      <c r="H31" s="86"/>
      <c r="I31" s="86"/>
      <c r="J31" s="86"/>
      <c r="K31" s="136">
        <f t="shared" si="1"/>
        <v>0</v>
      </c>
      <c r="M31" s="137"/>
    </row>
    <row r="32" spans="1:13" ht="12" customHeight="1">
      <c r="A32" s="29" t="s">
        <v>341</v>
      </c>
      <c r="B32" s="86"/>
      <c r="C32" s="86"/>
      <c r="D32" s="86"/>
      <c r="E32" s="86"/>
      <c r="F32" s="86"/>
      <c r="G32" s="86"/>
      <c r="H32" s="86"/>
      <c r="I32" s="86"/>
      <c r="J32" s="86"/>
      <c r="K32" s="136">
        <f t="shared" si="1"/>
        <v>0</v>
      </c>
      <c r="M32" s="137"/>
    </row>
    <row r="33" spans="1:11" ht="12" customHeight="1">
      <c r="A33" s="25" t="s">
        <v>348</v>
      </c>
      <c r="B33" s="86">
        <f>+SUM(B22:B32)</f>
        <v>5225836.9399999995</v>
      </c>
      <c r="C33" s="86"/>
      <c r="D33" s="86"/>
      <c r="E33" s="86"/>
      <c r="F33" s="86"/>
      <c r="G33" s="86"/>
      <c r="H33" s="86">
        <f>SUM(H32)</f>
        <v>0</v>
      </c>
      <c r="I33" s="86"/>
      <c r="J33" s="86">
        <f>SUM(J22:J32)</f>
        <v>-1725319</v>
      </c>
      <c r="K33" s="136">
        <f>SUM(K22:K32)</f>
        <v>3500517.9399999995</v>
      </c>
    </row>
    <row r="34" ht="12" customHeight="1"/>
    <row r="35" spans="1:3" ht="12" customHeight="1">
      <c r="A35" s="40" t="s">
        <v>140</v>
      </c>
      <c r="B35" s="11"/>
      <c r="C35" s="11"/>
    </row>
    <row r="36" spans="1:3" ht="12" customHeight="1">
      <c r="A36" s="143" t="s">
        <v>351</v>
      </c>
      <c r="B36" s="143"/>
      <c r="C36" s="11"/>
    </row>
    <row r="37" spans="1:3" ht="4.5" customHeight="1">
      <c r="A37" s="19"/>
      <c r="B37" s="20"/>
      <c r="C37" s="11"/>
    </row>
    <row r="38" spans="1:3" ht="12" customHeight="1">
      <c r="A38" s="143" t="s">
        <v>141</v>
      </c>
      <c r="B38" s="143"/>
      <c r="C38" s="11"/>
    </row>
    <row r="39" spans="1:14" ht="12" customHeight="1">
      <c r="A39" s="143" t="str">
        <f>+BNT!A66</f>
        <v>Datum, 20.04.2017.</v>
      </c>
      <c r="B39" s="143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1 B29:I29 C33:G33 B32:G32 I32 I33 J23:J28 J31 J32 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2017-07-25T06:17:22Z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