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<sst xmlns="http://schemas.openxmlformats.org/spreadsheetml/2006/main" count="422" uniqueCount="360">
  <si>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</si>
  <si>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</si>
  <si>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</si>
  <si>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</si>
  <si>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</si>
  <si>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</si>
  <si>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</si>
  <si>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</si>
  <si>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</si>
  <si>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</si>
  <si>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</si>
  <si>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</si>
  <si>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</si>
  <si>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</si>
  <si>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</si>
  <si>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</si>
  <si>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</si>
  <si>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</si>
  <si>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</si>
  <si>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</si>
  <si>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</si>
  <si>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</si>
  <si>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</si>
  <si>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</si>
  <si>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</si>
  <si>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</si>
  <si>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</si>
  <si>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</si>
  <si>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</si>
  <si>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</si>
  <si>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</si>
  <si>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</si>
  <si>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</si>
  <si>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</si>
  <si>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</si>
  <si>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</si>
  <si>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</si>
  <si>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</si>
  <si>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</si>
  <si>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</si>
  <si>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</si>
  <si>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</si>
  <si>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</si>
  <si>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</si>
  <si>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</si>
  <si>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</si>
  <si>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</si>
  <si>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</si>
  <si>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</si>
  <si>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</si>
  <si>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</si>
  <si>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</si>
  <si>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</si>
  <si>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</si>
  <si>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</si>
  <si>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</si>
  <si>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</si>
  <si>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</si>
  <si>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</si>
  <si>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</si>
  <si>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</si>
  <si>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</si>
  <si>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</si>
  <si>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</si>
  <si>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</si>
  <si>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</si>
  <si>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</si>
  <si>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</si>
  <si>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</si>
  <si>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</si>
  <si>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</si>
  <si>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</si>
  <si>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</si>
  <si>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</si>
  <si>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</si>
  <si>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</si>
  <si>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</si>
  <si>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</si>
  <si>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</si>
  <si>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</si>
  <si>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</si>
  <si>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</si>
  <si>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</si>
  <si>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</si>
  <si>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</si>
  <si>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</si>
  <si>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</si>
  <si>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</si>
  <si>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</si>
  <si>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</si>
  <si>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</si>
  <si>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</si>
  <si>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</si>
  <si>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</si>
  <si>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</si>
  <si>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</si>
  <si>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</si>
  <si>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</si>
  <si>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</si>
  <si>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</si>
  <si>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</si>
  <si>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</si>
  <si>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</si>
  <si>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</si>
  <si>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</si>
  <si>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</si>
  <si>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</si>
  <si>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</si>
  <si>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</si>
  <si>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</si>
  <si>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</si>
  <si>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</si>
  <si>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</si>
  <si>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</si>
  <si>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</si>
  <si>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</si>
  <si>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</si>
  <si>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</si>
  <si>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</si>
  <si>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</si>
  <si>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</si>
  <si>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</si>
  <si>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</si>
  <si>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</si>
  <si>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</si>
  <si>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</si>
  <si>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</si>
  <si>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</si>
  <si>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</si>
  <si>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</si>
  <si>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</si>
  <si>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</si>
  <si>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</si>
  <si>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</si>
  <si>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</si>
  <si>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</si>
  <si>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</si>
  <si>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</si>
  <si>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</si>
  <si>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</si>
  <si>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</si>
  <si>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</si>
  <si>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</si>
  <si>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</si>
  <si>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</si>
  <si>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</si>
  <si>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</si>
  <si>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</si>
  <si>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</si>
  <si>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</si>
  <si>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</si>
  <si>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</si>
  <si>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</si>
  <si>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</si>
  <si>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</si>
  <si>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</si>
  <si>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</si>
  <si>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</si>
  <si>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</si>
  <si>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</si>
  <si>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</si>
  <si>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</si>
  <si>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</si>
  <si>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</si>
  <si>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</si>
  <si>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</si>
  <si>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</si>
  <si>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</si>
  <si>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</si>
  <si>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</si>
  <si>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</si>
  <si>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</si>
  <si>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</si>
  <si>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</si>
  <si>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</si>
  <si>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</si>
  <si>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</si>
  <si>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</si>
  <si>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</si>
  <si>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</si>
  <si>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</si>
  <si>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</si>
  <si>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</si>
  <si>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</si>
  <si>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</si>
  <si>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</si>
  <si>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</si>
  <si>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</si>
  <si>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</si>
  <si>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</si>
  <si>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</si>
  <si>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</si>
  <si>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</si>
  <si>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</si>
  <si>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</si>
  <si>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</si>
  <si>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</si>
  <si>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</si>
  <si>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</si>
  <si>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</si>
  <si>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</si>
  <si>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</si>
  <si>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</si>
  <si>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</si>
  <si>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</si>
  <si>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</si>
  <si>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</si>
  <si>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</si>
  <si>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</si>
  <si>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</si>
  <si>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</si>
  <si>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</si>
  <si>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</si>
  <si>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</si>
  <si>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</si>
  <si>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</si>
  <si>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</si>
  <si>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</si>
  <si>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</si>
  <si>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</si>
  <si>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</si>
  <si>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</si>
  <si>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</si>
  <si>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</si>
  <si>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</si>
  <si>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</si>
  <si>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</si>
  <si>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</si>
  <si>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</si>
  <si>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</si>
  <si>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</si>
  <si>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</si>
  <si>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</si>
  <si>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</si>
  <si>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</si>
  <si>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</si>
  <si>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</si>
  <si>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</si>
  <si>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</si>
  <si>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</si>
  <si>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</si>
  <si>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</si>
  <si>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</si>
  <si>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</si>
  <si>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</si>
  <si>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</si>
  <si>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</si>
  <si>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</si>
  <si>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</si>
  <si>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</si>
  <si>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</si>
  <si>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</si>
  <si>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</si>
  <si>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</si>
  <si>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</si>
  <si>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</si>
  <si>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</si>
  <si>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</si>
  <si>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</si>
  <si>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</si>
  <si>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</si>
  <si>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</si>
  <si>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</si>
  <si>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</si>
  <si>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</si>
  <si>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</si>
  <si>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</si>
  <si>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</si>
  <si>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</si>
  <si>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</si>
  <si>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</si>
  <si>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</si>
  <si>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</si>
  <si>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</si>
  <si>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</si>
  <si>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</si>
  <si>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</si>
  <si>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</si>
  <si>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</si>
  <si>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</si>
  <si>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</si>
  <si>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</si>
  <si>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</si>
  <si>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</si>
  <si>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</si>
  <si>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</si>
  <si>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</si>
  <si>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</si>
  <si>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</si>
  <si>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</si>
  <si>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</si>
  <si>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</si>
  <si>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</si>
  <si>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</si>
  <si>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</si>
  <si>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</si>
  <si>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</si>
  <si>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</si>
  <si>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</si>
  <si>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</si>
  <si>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</si>
  <si>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</si>
  <si>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</si>
  <si>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</si>
  <si>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</si>
  <si>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</si>
  <si>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</si>
  <si>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</si>
  <si>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</si>
  <si>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</si>
  <si>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</si>
  <si>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</si>
  <si>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</si>
  <si>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</si>
  <si>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</si>
  <si>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</si>
  <si>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</si>
  <si>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</si>
  <si>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</si>
  <si>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</si>
  <si>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</si>
  <si>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</si>
  <si>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</si>
  <si>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</si>
  <si>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</si>
  <si>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</si>
  <si>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</si>
  <si>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</si>
  <si>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</si>
  <si>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</si>
  <si>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</si>
  <si>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</si>
  <si>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</si>
  <si>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</si>
  <si>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</si>
  <si>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</si>
  <si>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</si>
  <si>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</si>
  <si>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</si>
  <si>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</si>
  <si>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</si>
  <si>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</si>
  <si>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</si>
  <si>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</si>
  <si>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</si>
  <si>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</si>
  <si>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</si>
  <si>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</si>
  <si>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</si>
  <si>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</si>
  <si>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</si>
  <si>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</si>
  <si>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</si>
  <si>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</si>
  <si>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Podgorici, 20.10.2017</t>
  </si>
  <si>
    <t>od 01.01.2017  do 30.09.2017</t>
  </si>
  <si>
    <t>od 01.01.2017  do  30.09.2017.</t>
  </si>
  <si>
    <t>od   01.01.2017 do  30.09.2017.</t>
  </si>
  <si>
    <t>Datum, 20.10.2017</t>
  </si>
  <si>
    <t>Datum, 20.10.2017.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</si>
</sst>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85">
      <selection activeCell="F106" sqref="F106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348</v>
      </c>
      <c r="B1" s="61"/>
      <c r="C1" s="41"/>
      <c r="D1" s="41"/>
      <c r="E1" s="41"/>
    </row>
    <row r="2" spans="1:5" ht="15">
      <c r="A2" s="61" t="s">
        <v>344</v>
      </c>
      <c r="B2" s="61"/>
      <c r="C2" s="41"/>
      <c r="D2" s="41"/>
      <c r="E2" s="41"/>
    </row>
    <row r="3" spans="1:5" ht="15">
      <c r="A3" s="61" t="s">
        <v>346</v>
      </c>
      <c r="B3" s="61"/>
      <c r="C3" s="41"/>
      <c r="D3" s="41"/>
      <c r="E3" s="41"/>
    </row>
    <row r="4" spans="1:5" ht="15">
      <c r="A4" s="61" t="s">
        <v>347</v>
      </c>
      <c r="B4" s="61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356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3" t="s">
        <v>59</v>
      </c>
      <c r="B8" s="63" t="s">
        <v>0</v>
      </c>
      <c r="C8" s="63" t="s">
        <v>329</v>
      </c>
      <c r="D8" s="63" t="s">
        <v>330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2274.75</v>
      </c>
      <c r="E11" s="54">
        <v>4123.3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v>-6152.6</v>
      </c>
      <c r="E15" s="54">
        <v>-4304.05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759894.5599999999</v>
      </c>
      <c r="E16" s="54">
        <v>789914.87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189440.35</v>
      </c>
      <c r="E18" s="54">
        <v>155245.16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-229545.79</v>
      </c>
      <c r="E21" s="54">
        <v>-165330.29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45628336.47</v>
      </c>
      <c r="E22" s="54">
        <v>35240219.730000004</v>
      </c>
    </row>
    <row r="23" spans="1:5" ht="15">
      <c r="A23" s="10" t="s">
        <v>57</v>
      </c>
      <c r="B23" s="11" t="s">
        <v>75</v>
      </c>
      <c r="C23" s="37"/>
      <c r="D23" s="54">
        <f>++SUM(D24+D25+D26+D27+D28+D29+D30+D31+D32+D33+D34)</f>
        <v>45628336.47</v>
      </c>
      <c r="E23" s="54">
        <v>35240219.730000004</v>
      </c>
    </row>
    <row r="24" spans="1:5" ht="30">
      <c r="A24" s="13" t="s">
        <v>76</v>
      </c>
      <c r="B24" s="11" t="s">
        <v>77</v>
      </c>
      <c r="C24" s="37"/>
      <c r="D24" s="54">
        <v>43872015.67</v>
      </c>
      <c r="E24" s="54">
        <v>34597026.99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1117144.55</v>
      </c>
      <c r="E28" s="54">
        <v>91917.51</v>
      </c>
    </row>
    <row r="29" spans="1:5" ht="30">
      <c r="A29" s="13" t="s">
        <v>86</v>
      </c>
      <c r="B29" s="12" t="s">
        <v>87</v>
      </c>
      <c r="C29" s="37"/>
      <c r="D29" s="54">
        <v>52087.58</v>
      </c>
      <c r="E29" s="54">
        <v>53474.53</v>
      </c>
    </row>
    <row r="30" spans="1:5" ht="15">
      <c r="A30" s="10" t="s">
        <v>338</v>
      </c>
      <c r="B30" s="11" t="s">
        <v>88</v>
      </c>
      <c r="C30" s="37"/>
      <c r="D30" s="54">
        <v>0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587088.67</v>
      </c>
      <c r="E33" s="54">
        <v>497800.7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300000</v>
      </c>
      <c r="E39" s="54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300000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1161454.58</v>
      </c>
      <c r="E43" s="54">
        <v>3626927.74</v>
      </c>
    </row>
    <row r="44" spans="1:5" ht="15">
      <c r="A44" s="10">
        <v>11</v>
      </c>
      <c r="B44" s="11" t="s">
        <v>108</v>
      </c>
      <c r="C44" s="37"/>
      <c r="D44" s="54">
        <v>865978.56</v>
      </c>
      <c r="E44" s="54">
        <v>2051835.72</v>
      </c>
    </row>
    <row r="45" spans="1:5" ht="15">
      <c r="A45" s="10" t="s">
        <v>57</v>
      </c>
      <c r="B45" s="11" t="s">
        <v>109</v>
      </c>
      <c r="C45" s="37"/>
      <c r="D45" s="54">
        <f>++D46+D47+D48+D49+D50+D51</f>
        <v>295476.02</v>
      </c>
      <c r="E45" s="54">
        <v>1575092.02</v>
      </c>
    </row>
    <row r="46" spans="1:5" ht="15">
      <c r="A46" s="10">
        <v>12</v>
      </c>
      <c r="B46" s="11" t="s">
        <v>110</v>
      </c>
      <c r="C46" s="37"/>
      <c r="D46" s="54">
        <v>228619.12</v>
      </c>
      <c r="E46" s="54">
        <v>185063.55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54">
        <v>28664.74</v>
      </c>
      <c r="E48" s="37"/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38192.16</v>
      </c>
      <c r="E51" s="54">
        <v>1390028.47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364840.83</v>
      </c>
      <c r="E53" s="54">
        <v>256959.58</v>
      </c>
    </row>
    <row r="54" spans="1:5" ht="15">
      <c r="A54" s="10" t="s">
        <v>57</v>
      </c>
      <c r="B54" s="11" t="s">
        <v>120</v>
      </c>
      <c r="C54" s="58">
        <v>7</v>
      </c>
      <c r="D54" s="54">
        <f>++D55+D56</f>
        <v>1171192.22</v>
      </c>
      <c r="E54" s="54">
        <v>1346195.7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1171192.22</v>
      </c>
      <c r="E56" s="54">
        <v>1346195.7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49387993.410000004</v>
      </c>
      <c r="E58" s="54">
        <v>41264340.92</v>
      </c>
    </row>
    <row r="59" spans="1:5" ht="15">
      <c r="A59" s="62" t="s">
        <v>125</v>
      </c>
      <c r="B59" s="62"/>
      <c r="C59" s="62"/>
      <c r="D59" s="62"/>
      <c r="E59" s="62"/>
    </row>
    <row r="60" spans="1:5" ht="15">
      <c r="A60" s="63" t="s">
        <v>59</v>
      </c>
      <c r="B60" s="63" t="s">
        <v>0</v>
      </c>
      <c r="C60" s="63" t="s">
        <v>329</v>
      </c>
      <c r="D60" s="63" t="s">
        <v>330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12532989.89</v>
      </c>
      <c r="E66" s="54">
        <v>10174712.75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2675898.33</v>
      </c>
      <c r="E74" s="54">
        <v>1289441.33</v>
      </c>
    </row>
    <row r="75" spans="1:5" ht="15">
      <c r="A75" s="9" t="s">
        <v>57</v>
      </c>
      <c r="B75" s="11" t="s">
        <v>139</v>
      </c>
      <c r="C75" s="37"/>
      <c r="D75" s="54">
        <f>++D76+D77</f>
        <v>9857091.56</v>
      </c>
      <c r="E75" s="54">
        <v>8885271.42</v>
      </c>
    </row>
    <row r="76" spans="1:5" ht="15">
      <c r="A76" s="9" t="s">
        <v>140</v>
      </c>
      <c r="B76" s="11" t="s">
        <v>141</v>
      </c>
      <c r="C76" s="37"/>
      <c r="D76" s="54">
        <v>8400271.42</v>
      </c>
      <c r="E76" s="54">
        <v>7243334.32</v>
      </c>
    </row>
    <row r="77" spans="1:5" ht="15">
      <c r="A77" s="9" t="s">
        <v>142</v>
      </c>
      <c r="B77" s="11" t="s">
        <v>143</v>
      </c>
      <c r="C77" s="37"/>
      <c r="D77" s="54">
        <v>1456820.14</v>
      </c>
      <c r="E77" s="54">
        <v>1641937.1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33009270.48</v>
      </c>
      <c r="E78" s="54">
        <v>26054288.84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894254.03</v>
      </c>
      <c r="E79" s="54">
        <v>596121.51</v>
      </c>
    </row>
    <row r="80" spans="1:5" ht="15">
      <c r="A80" s="9">
        <v>980</v>
      </c>
      <c r="B80" s="11" t="s">
        <v>146</v>
      </c>
      <c r="C80" s="37"/>
      <c r="D80" s="54">
        <v>174109.69</v>
      </c>
      <c r="E80" s="54">
        <v>205055.26</v>
      </c>
    </row>
    <row r="81" spans="1:5" ht="15">
      <c r="A81" s="9">
        <v>982</v>
      </c>
      <c r="B81" s="11" t="s">
        <v>147</v>
      </c>
      <c r="C81" s="37"/>
      <c r="D81" s="54">
        <v>580174.13</v>
      </c>
      <c r="E81" s="54">
        <v>251096.04</v>
      </c>
    </row>
    <row r="82" spans="1:5" ht="15">
      <c r="A82" s="9">
        <v>983</v>
      </c>
      <c r="B82" s="11" t="s">
        <v>148</v>
      </c>
      <c r="C82" s="37"/>
      <c r="D82" s="54">
        <v>139970.21</v>
      </c>
      <c r="E82" s="54">
        <v>139970.21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32021181.32</v>
      </c>
      <c r="E86" s="54">
        <v>25458167.33</v>
      </c>
    </row>
    <row r="87" spans="1:5" ht="15">
      <c r="A87" s="9">
        <v>970</v>
      </c>
      <c r="B87" s="11" t="s">
        <v>154</v>
      </c>
      <c r="C87" s="37"/>
      <c r="D87" s="54">
        <v>28907305.22</v>
      </c>
      <c r="E87" s="54">
        <v>22713201.84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3113876.1</v>
      </c>
      <c r="E90" s="54">
        <v>2744965.49</v>
      </c>
    </row>
    <row r="91" spans="1:5" ht="15">
      <c r="A91" s="9" t="s">
        <v>57</v>
      </c>
      <c r="B91" s="11" t="s">
        <v>158</v>
      </c>
      <c r="C91" s="37"/>
      <c r="D91" s="54">
        <f>+D92+D93</f>
        <v>93835.13</v>
      </c>
      <c r="E91" s="54"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54">
        <v>93835.13</v>
      </c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815624.9299999999</v>
      </c>
      <c r="E94" s="54">
        <v>1988253.02</v>
      </c>
    </row>
    <row r="95" spans="1:5" ht="15">
      <c r="A95" s="9">
        <v>22</v>
      </c>
      <c r="B95" s="11" t="s">
        <v>162</v>
      </c>
      <c r="C95" s="37"/>
      <c r="D95" s="54">
        <v>652827.27</v>
      </c>
      <c r="E95" s="54">
        <v>292638.49</v>
      </c>
    </row>
    <row r="96" spans="1:5" ht="15">
      <c r="A96" s="9">
        <v>23</v>
      </c>
      <c r="B96" s="11" t="s">
        <v>163</v>
      </c>
      <c r="C96" s="37"/>
      <c r="D96" s="54">
        <v>133318.59</v>
      </c>
      <c r="E96" s="54">
        <v>109848.71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>
        <v>0</v>
      </c>
      <c r="E99" s="54"/>
    </row>
    <row r="100" spans="1:5" ht="15">
      <c r="A100" s="9">
        <v>21</v>
      </c>
      <c r="B100" s="11" t="s">
        <v>167</v>
      </c>
      <c r="C100" s="37"/>
      <c r="D100" s="54">
        <v>21976.35</v>
      </c>
      <c r="E100" s="54">
        <v>17008.24</v>
      </c>
    </row>
    <row r="101" spans="1:5" ht="15">
      <c r="A101" s="9" t="s">
        <v>168</v>
      </c>
      <c r="B101" s="11" t="s">
        <v>169</v>
      </c>
      <c r="C101" s="58"/>
      <c r="D101" s="54">
        <v>7502.72</v>
      </c>
      <c r="E101" s="54">
        <v>1568757.58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30096.68</v>
      </c>
      <c r="E107" s="54">
        <v>47074.88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49387993.410000004</v>
      </c>
      <c r="E108" s="54">
        <v>41264340.919999994</v>
      </c>
    </row>
    <row r="110" spans="1:2" ht="15">
      <c r="A110" s="61" t="s">
        <v>353</v>
      </c>
      <c r="B110" s="61"/>
    </row>
    <row r="111" spans="1:2" ht="15">
      <c r="A111" s="61" t="s">
        <v>350</v>
      </c>
      <c r="B111" s="61"/>
    </row>
    <row r="112" spans="1:2" ht="15">
      <c r="A112" s="40"/>
      <c r="B112" s="39"/>
    </row>
    <row r="113" spans="1:2" ht="15">
      <c r="A113" s="61" t="s">
        <v>345</v>
      </c>
      <c r="B113" s="61"/>
    </row>
    <row r="114" spans="1:2" ht="15">
      <c r="A114" s="61" t="s">
        <v>358</v>
      </c>
      <c r="B114" s="61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A124" sqref="A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357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3593628.4699999997</v>
      </c>
      <c r="E10" s="55">
        <v>4871784.74</v>
      </c>
    </row>
    <row r="11" spans="1:5" ht="15">
      <c r="A11" s="19"/>
      <c r="B11" s="20" t="s">
        <v>180</v>
      </c>
      <c r="C11" s="58">
        <v>12</v>
      </c>
      <c r="D11" s="55">
        <f>+D12+D13+D14+D15+D16+D17+D18+D19</f>
        <v>3577371.2399999998</v>
      </c>
      <c r="E11" s="55">
        <v>4852141.16</v>
      </c>
    </row>
    <row r="12" spans="1:5" ht="15">
      <c r="A12" s="19">
        <v>750</v>
      </c>
      <c r="B12" s="21" t="s">
        <v>181</v>
      </c>
      <c r="C12" s="38"/>
      <c r="D12" s="55">
        <v>3719101.18</v>
      </c>
      <c r="E12" s="55">
        <v>5139297.16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-196153.45</v>
      </c>
      <c r="E16" s="55">
        <v>-290158.21</v>
      </c>
    </row>
    <row r="17" spans="1:5" ht="15">
      <c r="A17" s="19">
        <v>756</v>
      </c>
      <c r="B17" s="21" t="s">
        <v>186</v>
      </c>
      <c r="C17" s="38"/>
      <c r="D17" s="55">
        <v>51896.09</v>
      </c>
      <c r="E17" s="55">
        <v>2969.67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2527.42</v>
      </c>
      <c r="E19" s="55">
        <v>32.54</v>
      </c>
    </row>
    <row r="20" spans="1:5" ht="15">
      <c r="A20" s="19"/>
      <c r="B20" s="20" t="s">
        <v>189</v>
      </c>
      <c r="C20" s="58">
        <v>13</v>
      </c>
      <c r="D20" s="55">
        <f>++D21+D24</f>
        <v>16257.23</v>
      </c>
      <c r="E20" s="55">
        <v>19643.58</v>
      </c>
    </row>
    <row r="21" spans="1:5" ht="15">
      <c r="A21" s="19">
        <v>760</v>
      </c>
      <c r="B21" s="21" t="s">
        <v>190</v>
      </c>
      <c r="C21" s="38"/>
      <c r="D21" s="55">
        <v>12070.43</v>
      </c>
      <c r="E21" s="55">
        <v>16615.86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4186.8</v>
      </c>
      <c r="E24" s="55">
        <v>3027.72</v>
      </c>
    </row>
    <row r="25" spans="1:5" ht="15.75" customHeight="1">
      <c r="A25" s="19"/>
      <c r="B25" s="20" t="s">
        <v>194</v>
      </c>
      <c r="C25" s="38"/>
      <c r="D25" s="55">
        <f>++D26+D37+D43</f>
        <v>3259717.53</v>
      </c>
      <c r="E25" s="55">
        <v>4303353.72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1230019.5300000003</v>
      </c>
      <c r="E26" s="55">
        <v>1150321.5200000003</v>
      </c>
    </row>
    <row r="27" spans="1:5" ht="15.75" customHeight="1">
      <c r="A27" s="19">
        <v>400</v>
      </c>
      <c r="B27" s="21" t="s">
        <v>196</v>
      </c>
      <c r="C27" s="38"/>
      <c r="D27" s="55">
        <v>1104994.89</v>
      </c>
      <c r="E27" s="55">
        <v>1264615.52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-20696.69</v>
      </c>
      <c r="E31" s="55">
        <v>-53801.01</v>
      </c>
    </row>
    <row r="32" spans="1:5" ht="19.5" customHeight="1">
      <c r="A32" s="19">
        <v>405</v>
      </c>
      <c r="B32" s="21" t="s">
        <v>201</v>
      </c>
      <c r="C32" s="38"/>
      <c r="D32" s="55">
        <v>196806.35</v>
      </c>
      <c r="E32" s="55">
        <v>-43740.4</v>
      </c>
    </row>
    <row r="33" spans="1:5" ht="27.75" customHeight="1">
      <c r="A33" s="19">
        <v>406</v>
      </c>
      <c r="B33" s="21" t="s">
        <v>202</v>
      </c>
      <c r="C33" s="38"/>
      <c r="D33" s="55">
        <v>7810.61</v>
      </c>
      <c r="E33" s="55">
        <v>8278.87</v>
      </c>
    </row>
    <row r="34" spans="1:5" ht="18.75" customHeight="1">
      <c r="A34" s="19">
        <v>407</v>
      </c>
      <c r="B34" s="21" t="s">
        <v>203</v>
      </c>
      <c r="C34" s="38"/>
      <c r="D34" s="55">
        <v>-58895.63</v>
      </c>
      <c r="E34" s="55">
        <v>-32721.7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7690.24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1969917.22</v>
      </c>
      <c r="E37" s="55">
        <v>3095840.4499999997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1867692</v>
      </c>
      <c r="E39" s="55">
        <v>3050897.19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102225.22</v>
      </c>
      <c r="E42" s="55">
        <v>44943.26</v>
      </c>
    </row>
    <row r="43" spans="1:5" ht="18" customHeight="1">
      <c r="A43" s="19"/>
      <c r="B43" s="20" t="s">
        <v>214</v>
      </c>
      <c r="C43" s="38"/>
      <c r="D43" s="55">
        <f>SUM(D44:D52)</f>
        <v>59780.78</v>
      </c>
      <c r="E43" s="55">
        <v>57191.75000000001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44088.38</v>
      </c>
      <c r="E47" s="55">
        <v>52287.73</v>
      </c>
    </row>
    <row r="48" spans="1:5" ht="17.25" customHeight="1">
      <c r="A48" s="19">
        <v>424</v>
      </c>
      <c r="B48" s="21" t="s">
        <v>219</v>
      </c>
      <c r="C48" s="38"/>
      <c r="D48" s="55">
        <v>15031.62</v>
      </c>
      <c r="E48" s="55">
        <v>4186.8</v>
      </c>
    </row>
    <row r="49" spans="1:5" ht="16.5" customHeight="1">
      <c r="A49" s="19">
        <v>429</v>
      </c>
      <c r="B49" s="21" t="s">
        <v>220</v>
      </c>
      <c r="C49" s="38"/>
      <c r="D49" s="55">
        <v>660.78</v>
      </c>
      <c r="E49" s="55">
        <v>717.22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333910.93999999994</v>
      </c>
      <c r="E53" s="55">
        <v>568431.02</v>
      </c>
    </row>
    <row r="54" spans="1:5" ht="19.5" customHeight="1">
      <c r="A54" s="19"/>
      <c r="B54" s="20" t="s">
        <v>225</v>
      </c>
      <c r="C54" s="58">
        <v>15</v>
      </c>
      <c r="D54" s="55">
        <f>++D55+D56+D57+D58+D62+D67+D74-D75</f>
        <v>739255.6599999999</v>
      </c>
      <c r="E54" s="55">
        <v>827836.26</v>
      </c>
    </row>
    <row r="55" spans="1:5" ht="18.75" customHeight="1">
      <c r="A55" s="19"/>
      <c r="B55" s="20" t="s">
        <v>226</v>
      </c>
      <c r="C55" s="58"/>
      <c r="D55" s="55">
        <v>309634.15</v>
      </c>
      <c r="E55" s="55">
        <v>382648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36534.51</v>
      </c>
      <c r="E57" s="55">
        <v>46125.65</v>
      </c>
    </row>
    <row r="58" spans="1:5" ht="15">
      <c r="A58" s="18"/>
      <c r="B58" s="20" t="s">
        <v>229</v>
      </c>
      <c r="C58" s="38"/>
      <c r="D58" s="55">
        <f>++D59+D60+D61</f>
        <v>236402.56</v>
      </c>
      <c r="E58" s="55">
        <v>252506.57</v>
      </c>
    </row>
    <row r="59" spans="1:5" ht="18" customHeight="1">
      <c r="A59" s="19"/>
      <c r="B59" s="21" t="s">
        <v>230</v>
      </c>
      <c r="C59" s="38"/>
      <c r="D59" s="55">
        <v>193316.31</v>
      </c>
      <c r="E59" s="55">
        <v>214146.64</v>
      </c>
    </row>
    <row r="60" spans="1:5" ht="15">
      <c r="A60" s="19"/>
      <c r="B60" s="21" t="s">
        <v>231</v>
      </c>
      <c r="C60" s="38"/>
      <c r="D60" s="55">
        <v>22235.01</v>
      </c>
      <c r="E60" s="55">
        <v>23607.12</v>
      </c>
    </row>
    <row r="61" spans="1:5" ht="15">
      <c r="A61" s="19"/>
      <c r="B61" s="21" t="s">
        <v>232</v>
      </c>
      <c r="C61" s="38"/>
      <c r="D61" s="55">
        <v>20851.24</v>
      </c>
      <c r="E61" s="55">
        <v>14752.81</v>
      </c>
    </row>
    <row r="62" spans="1:5" ht="15">
      <c r="A62" s="18"/>
      <c r="B62" s="20" t="s">
        <v>233</v>
      </c>
      <c r="C62" s="38"/>
      <c r="D62" s="55">
        <f>++D63+D64+D65+D66</f>
        <v>21011.57</v>
      </c>
      <c r="E62" s="55">
        <v>25291.71</v>
      </c>
    </row>
    <row r="63" spans="1:5" ht="30">
      <c r="A63" s="19"/>
      <c r="B63" s="21" t="s">
        <v>234</v>
      </c>
      <c r="C63" s="38"/>
      <c r="D63" s="55">
        <v>6431.71</v>
      </c>
      <c r="E63" s="55">
        <v>6410</v>
      </c>
    </row>
    <row r="64" spans="1:5" ht="14.25" customHeight="1">
      <c r="A64" s="19"/>
      <c r="B64" s="21" t="s">
        <v>235</v>
      </c>
      <c r="C64" s="38"/>
      <c r="D64" s="55">
        <v>5132.22</v>
      </c>
      <c r="E64" s="55">
        <v>6623.36</v>
      </c>
    </row>
    <row r="65" spans="1:5" ht="15.75" customHeight="1">
      <c r="A65" s="19"/>
      <c r="B65" s="21" t="s">
        <v>236</v>
      </c>
      <c r="C65" s="38"/>
      <c r="D65" s="55">
        <v>7726.71</v>
      </c>
      <c r="E65" s="55">
        <v>10414.92</v>
      </c>
    </row>
    <row r="66" spans="1:5" ht="15">
      <c r="A66" s="19"/>
      <c r="B66" s="21" t="s">
        <v>237</v>
      </c>
      <c r="C66" s="38"/>
      <c r="D66" s="55">
        <v>1720.93</v>
      </c>
      <c r="E66" s="55">
        <v>1843.43</v>
      </c>
    </row>
    <row r="67" spans="1:5" ht="15">
      <c r="A67" s="18"/>
      <c r="B67" s="20" t="s">
        <v>238</v>
      </c>
      <c r="C67" s="38"/>
      <c r="D67" s="55">
        <f>++D68+D69+D70+D71+D72+D73</f>
        <v>170952.23</v>
      </c>
      <c r="E67" s="55">
        <v>220791.97999999998</v>
      </c>
    </row>
    <row r="68" spans="1:5" ht="44.25" customHeight="1">
      <c r="A68" s="19"/>
      <c r="B68" s="21" t="s">
        <v>239</v>
      </c>
      <c r="C68" s="38"/>
      <c r="D68" s="55">
        <v>25099.96</v>
      </c>
      <c r="E68" s="55">
        <v>36722.88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23575.58</v>
      </c>
      <c r="E70" s="55">
        <v>24994.02</v>
      </c>
    </row>
    <row r="71" spans="1:5" ht="15.75" customHeight="1">
      <c r="A71" s="19"/>
      <c r="B71" s="21" t="s">
        <v>242</v>
      </c>
      <c r="C71" s="38"/>
      <c r="D71" s="55">
        <v>575.88</v>
      </c>
      <c r="E71" s="55">
        <v>594.5</v>
      </c>
    </row>
    <row r="72" spans="1:5" ht="15.75" customHeight="1">
      <c r="A72" s="19"/>
      <c r="B72" s="21" t="s">
        <v>243</v>
      </c>
      <c r="C72" s="38"/>
      <c r="D72" s="55">
        <v>32679.74</v>
      </c>
      <c r="E72" s="55">
        <v>60704.29</v>
      </c>
    </row>
    <row r="73" spans="1:5" ht="15.75" customHeight="1">
      <c r="A73" s="19"/>
      <c r="B73" s="21" t="s">
        <v>244</v>
      </c>
      <c r="C73" s="38"/>
      <c r="D73" s="55">
        <v>89021.07</v>
      </c>
      <c r="E73" s="55">
        <v>97776.29</v>
      </c>
    </row>
    <row r="74" spans="1:5" ht="15.75" customHeight="1">
      <c r="A74" s="19"/>
      <c r="B74" s="20" t="s">
        <v>245</v>
      </c>
      <c r="C74" s="38"/>
      <c r="D74" s="55">
        <v>16884.2</v>
      </c>
      <c r="E74" s="55">
        <v>28869.19</v>
      </c>
    </row>
    <row r="75" spans="1:5" ht="15.75" customHeight="1">
      <c r="A75" s="19">
        <v>706</v>
      </c>
      <c r="B75" s="20" t="s">
        <v>246</v>
      </c>
      <c r="C75" s="38"/>
      <c r="D75" s="55">
        <v>52163.56</v>
      </c>
      <c r="E75" s="55">
        <v>128396.84</v>
      </c>
    </row>
    <row r="76" spans="1:5" ht="15.75" customHeight="1">
      <c r="A76" s="19"/>
      <c r="B76" s="20" t="s">
        <v>247</v>
      </c>
      <c r="C76" s="38"/>
      <c r="D76" s="55">
        <f>++D53-D54</f>
        <v>-405344.72</v>
      </c>
      <c r="E76" s="55">
        <v>-259405.239999999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1862164.8599999999</v>
      </c>
      <c r="E77" s="55">
        <v>2062587.1400000001</v>
      </c>
    </row>
    <row r="78" spans="1:5" ht="31.5" customHeight="1">
      <c r="A78" s="19"/>
      <c r="B78" s="20" t="s">
        <v>249</v>
      </c>
      <c r="C78" s="38"/>
      <c r="D78" s="55">
        <f>+SUM(D79:D84)</f>
        <v>1110820.95</v>
      </c>
      <c r="E78" s="55">
        <v>1428974.35</v>
      </c>
    </row>
    <row r="79" spans="1:5" ht="15.75" customHeight="1">
      <c r="A79" s="19">
        <v>770</v>
      </c>
      <c r="B79" s="21" t="s">
        <v>250</v>
      </c>
      <c r="C79" s="38"/>
      <c r="D79" s="55">
        <v>1110820.95</v>
      </c>
      <c r="E79" s="55">
        <v>1204307.32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0</v>
      </c>
      <c r="E81" s="55">
        <v>224667.03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16451.54</v>
      </c>
      <c r="E85" s="55">
        <v>50413.39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16451.54</v>
      </c>
      <c r="E87" s="55">
        <v>50413.39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1094369.41</v>
      </c>
      <c r="E92" s="55">
        <v>1378560.9600000002</v>
      </c>
    </row>
    <row r="93" spans="1:5" ht="32.25" customHeight="1">
      <c r="A93" s="19"/>
      <c r="B93" s="20" t="s">
        <v>267</v>
      </c>
      <c r="C93" s="38"/>
      <c r="D93" s="55">
        <f>++D94+D95+D99+D100</f>
        <v>769202.8300000001</v>
      </c>
      <c r="E93" s="55">
        <v>686448.1900000001</v>
      </c>
    </row>
    <row r="94" spans="1:5" ht="17.25" customHeight="1">
      <c r="A94" s="19">
        <v>770</v>
      </c>
      <c r="B94" s="21" t="s">
        <v>268</v>
      </c>
      <c r="C94" s="38"/>
      <c r="D94" s="55">
        <v>399803.34</v>
      </c>
      <c r="E94" s="55">
        <v>569160.05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103826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3600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365799.49</v>
      </c>
      <c r="E100" s="55">
        <v>8662.14</v>
      </c>
    </row>
    <row r="101" spans="1:5" ht="37.5" customHeight="1">
      <c r="A101" s="19"/>
      <c r="B101" s="20" t="s">
        <v>278</v>
      </c>
      <c r="C101" s="38"/>
      <c r="D101" s="55">
        <f>++D105+D106</f>
        <v>1407.38</v>
      </c>
      <c r="E101" s="55">
        <v>2422.01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v>20.43</v>
      </c>
      <c r="E105" s="55">
        <v>572.74</v>
      </c>
    </row>
    <row r="106" spans="1:5" ht="31.5" customHeight="1">
      <c r="A106" s="22" t="s">
        <v>284</v>
      </c>
      <c r="B106" s="21" t="s">
        <v>285</v>
      </c>
      <c r="C106" s="38"/>
      <c r="D106" s="55">
        <v>1386.95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767795.4500000001</v>
      </c>
      <c r="E109" s="55">
        <v>684026.18</v>
      </c>
    </row>
    <row r="110" spans="1:5" ht="32.25" customHeight="1">
      <c r="A110" s="19"/>
      <c r="B110" s="20" t="s">
        <v>289</v>
      </c>
      <c r="C110" s="38"/>
      <c r="D110" s="55">
        <f>++D76+D77</f>
        <v>1456820.14</v>
      </c>
      <c r="E110" s="55">
        <v>1803181.9000000008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v>161244.8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161244.8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1456820.14</v>
      </c>
      <c r="E114" s="55">
        <v>1641937.1000000008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1" t="s">
        <v>352</v>
      </c>
      <c r="B119" s="61"/>
      <c r="C119" s="67"/>
      <c r="D119" s="67"/>
      <c r="E119" s="44"/>
    </row>
    <row r="120" spans="1:2" ht="15">
      <c r="A120" s="61" t="s">
        <v>350</v>
      </c>
      <c r="B120" s="61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358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6">
      <selection activeCell="G17" sqref="G17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355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3916395.67</v>
      </c>
      <c r="E11" s="56">
        <v>5091773.470000001</v>
      </c>
    </row>
    <row r="12" spans="1:5" ht="17.25" customHeight="1">
      <c r="A12" s="31"/>
      <c r="B12" s="32" t="s">
        <v>8</v>
      </c>
      <c r="C12" s="46"/>
      <c r="D12" s="56">
        <f>1047811.72+1189562.97+1664279.79-92</f>
        <v>3901562.48</v>
      </c>
      <c r="E12" s="56">
        <v>5091773.470000001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4865+0+9968.19</f>
        <v>14833.19</v>
      </c>
      <c r="E14" s="56">
        <v>0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3504685.8</v>
      </c>
      <c r="E16" s="56">
        <v>2385151.42</v>
      </c>
    </row>
    <row r="17" spans="1:5" ht="26.25">
      <c r="A17" s="19"/>
      <c r="B17" s="32" t="s">
        <v>13</v>
      </c>
      <c r="C17" s="46"/>
      <c r="D17" s="56">
        <f>318491.57+318763.54+407211</f>
        <v>1044466.11</v>
      </c>
      <c r="E17" s="56">
        <v>1206051.8399999999</v>
      </c>
    </row>
    <row r="18" spans="1:5" ht="26.25">
      <c r="A18" s="19"/>
      <c r="B18" s="32" t="s">
        <v>14</v>
      </c>
      <c r="C18" s="46"/>
      <c r="D18" s="56">
        <v>99843.75</v>
      </c>
      <c r="E18" s="56">
        <v>80293</v>
      </c>
    </row>
    <row r="19" spans="1:5" ht="26.25">
      <c r="A19" s="19"/>
      <c r="B19" s="32" t="s">
        <v>15</v>
      </c>
      <c r="C19" s="46"/>
      <c r="D19" s="56">
        <f>48684.92+60135.13+89470.24</f>
        <v>198290.28999999998</v>
      </c>
      <c r="E19" s="56">
        <v>218877.02000000002</v>
      </c>
    </row>
    <row r="20" spans="1:5" ht="15">
      <c r="A20" s="19"/>
      <c r="B20" s="32" t="s">
        <v>16</v>
      </c>
      <c r="C20" s="46"/>
      <c r="D20" s="56">
        <f>161468.52+13251.47+16197.69</f>
        <v>190917.68</v>
      </c>
      <c r="E20" s="56">
        <v>174634.75999999998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100255.86+87890.71+115006.65</f>
        <v>303153.22</v>
      </c>
      <c r="E22" s="56">
        <v>375744.16000000003</v>
      </c>
    </row>
    <row r="23" spans="1:5" ht="15">
      <c r="A23" s="19"/>
      <c r="B23" s="32" t="s">
        <v>19</v>
      </c>
      <c r="C23" s="46"/>
      <c r="D23" s="56">
        <f>1479717.76+6427.57+1700.2+77303.65+6175.33+2894.55+86420.85+8408.3+726-D40</f>
        <v>1668014.7500000002</v>
      </c>
      <c r="E23" s="56">
        <v>329550.63999999996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411709.8700000001</v>
      </c>
      <c r="E25" s="56">
        <v>2706622.0500000007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3285804.21</v>
      </c>
      <c r="E27" s="56">
        <v>18263759.279999997</v>
      </c>
    </row>
    <row r="28" spans="1:5" ht="15">
      <c r="A28" s="31"/>
      <c r="B28" s="30" t="s">
        <v>25</v>
      </c>
      <c r="C28" s="46"/>
      <c r="D28" s="56">
        <v>0</v>
      </c>
      <c r="E28" s="56">
        <v>16503924.129999999</v>
      </c>
    </row>
    <row r="29" spans="1:5" ht="15">
      <c r="A29" s="31"/>
      <c r="B29" s="30" t="s">
        <v>26</v>
      </c>
      <c r="C29" s="46"/>
      <c r="D29" s="56">
        <f>1449768.75+319436.25+245478.64</f>
        <v>2014683.6400000001</v>
      </c>
      <c r="E29" s="56">
        <v>716734.75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1200+2450</f>
        <v>3650</v>
      </c>
      <c r="E31" s="56">
        <v>4900</v>
      </c>
    </row>
    <row r="32" spans="1:5" ht="15">
      <c r="A32" s="31"/>
      <c r="B32" s="32" t="s">
        <v>29</v>
      </c>
      <c r="C32" s="46"/>
      <c r="D32" s="56">
        <f>27.95+2803.14+21.52+3112.77+568437.45+689954.97+3112.77</f>
        <v>1267470.5699999998</v>
      </c>
      <c r="E32" s="56">
        <v>1038200.4</v>
      </c>
    </row>
    <row r="33" spans="1:5" ht="15">
      <c r="A33" s="28">
        <v>2</v>
      </c>
      <c r="B33" s="29" t="s">
        <v>30</v>
      </c>
      <c r="C33" s="46"/>
      <c r="D33" s="56">
        <f>+SUM(D34:D41)</f>
        <v>4398371.24</v>
      </c>
      <c r="E33" s="56">
        <v>19074136.599999998</v>
      </c>
    </row>
    <row r="34" spans="1:5" ht="26.25">
      <c r="A34" s="31"/>
      <c r="B34" s="32" t="s">
        <v>31</v>
      </c>
      <c r="C34" s="46"/>
      <c r="D34" s="56">
        <f>418223.89+1981630.38</f>
        <v>2399854.27</v>
      </c>
      <c r="E34" s="56">
        <v>19065018.9</v>
      </c>
    </row>
    <row r="35" spans="1:5" ht="26.25">
      <c r="A35" s="31"/>
      <c r="B35" s="32" t="s">
        <v>32</v>
      </c>
      <c r="C35" s="46"/>
      <c r="D35" s="56">
        <f>+1996757.51</f>
        <v>1996757.51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+1556.81+42+160.65</f>
        <v>1759.46</v>
      </c>
      <c r="E40" s="56">
        <v>9117.7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-1112567.0300000003</v>
      </c>
      <c r="E42" s="56">
        <v>-810377.3200000003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-1185857.1600000001</v>
      </c>
      <c r="E56" s="56">
        <v>1411244.7300000004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865978.5599999996</v>
      </c>
      <c r="E58" s="56">
        <v>2051835.72</v>
      </c>
    </row>
    <row r="59" spans="1:5" ht="15">
      <c r="A59" s="30"/>
      <c r="B59" s="34" t="s">
        <v>56</v>
      </c>
      <c r="C59" s="46"/>
      <c r="D59" s="56">
        <f>++E58</f>
        <v>2051835.72</v>
      </c>
      <c r="E59" s="56">
        <v>640590.989999998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354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6">
      <selection activeCell="C40" sqref="C40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2" width="9.140625" style="59" customWidth="1"/>
    <col min="13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306920.27</v>
      </c>
      <c r="F8" s="38"/>
      <c r="G8" s="38"/>
      <c r="H8" s="38"/>
      <c r="I8" s="38"/>
      <c r="J8" s="55">
        <v>7728334.319999999</v>
      </c>
      <c r="K8" s="55">
        <v>11035266.02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982521.06</v>
      </c>
      <c r="F12" s="38"/>
      <c r="G12" s="38"/>
      <c r="H12" s="38"/>
      <c r="I12" s="38"/>
      <c r="J12" s="38"/>
      <c r="K12" s="55">
        <v>982521.06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1641937.1</v>
      </c>
      <c r="K15" s="55">
        <v>1641937.1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1289441.33</v>
      </c>
      <c r="F19" s="55">
        <v>0</v>
      </c>
      <c r="G19" s="55">
        <v>0</v>
      </c>
      <c r="H19" s="55">
        <v>0</v>
      </c>
      <c r="I19" s="55">
        <v>0</v>
      </c>
      <c r="J19" s="55">
        <v>8885271.42</v>
      </c>
      <c r="K19" s="55">
        <v>13174724.18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1289441.33</v>
      </c>
      <c r="F22" s="38"/>
      <c r="G22" s="38"/>
      <c r="H22" s="38"/>
      <c r="I22" s="38"/>
      <c r="J22" s="55">
        <f>++J19</f>
        <v>8885271.42</v>
      </c>
      <c r="K22" s="55">
        <f>++J22+I22+H22+G22+F22+E22+D22+C22+B22</f>
        <v>13174724.18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1386457</v>
      </c>
      <c r="F26" s="38"/>
      <c r="G26" s="38"/>
      <c r="H26" s="38"/>
      <c r="I26" s="38"/>
      <c r="J26" s="38"/>
      <c r="K26" s="55">
        <f>++J26+I26+H26+G26+F26+E26+D26+C26+B26</f>
        <v>1386457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1456820.14</v>
      </c>
      <c r="K29" s="55">
        <f>++J29+I29+H29+G29+F29+E29+D29+C29+B29</f>
        <v>1456820.14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2675898.33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9857091.56</v>
      </c>
      <c r="K33" s="55">
        <f>++J33+I33+H33+G33+F33+E33+D33+C33+B33</f>
        <v>15533001.32</v>
      </c>
      <c r="M33" s="60"/>
    </row>
    <row r="34" ht="15">
      <c r="M34" s="60"/>
    </row>
    <row r="35" spans="1:13" ht="15">
      <c r="A35" s="61" t="s">
        <v>353</v>
      </c>
      <c r="B35" s="61"/>
      <c r="C35" s="39"/>
      <c r="M35" s="60"/>
    </row>
    <row r="36" spans="1:13" ht="15">
      <c r="A36" s="53" t="s">
        <v>350</v>
      </c>
      <c r="B36" s="39"/>
      <c r="C36" s="39"/>
      <c r="M36" s="60"/>
    </row>
    <row r="37" spans="1:5" ht="15">
      <c r="A37" s="39"/>
      <c r="B37" s="39"/>
      <c r="C37" s="39"/>
      <c r="E37" s="60"/>
    </row>
    <row r="38" spans="1:5" ht="15">
      <c r="A38" s="39" t="s">
        <v>349</v>
      </c>
      <c r="B38" s="39"/>
      <c r="C38" s="39"/>
      <c r="E38" s="60"/>
    </row>
    <row r="39" spans="1:3" ht="15">
      <c r="A39" s="39" t="s">
        <v>359</v>
      </c>
      <c r="B39" s="39"/>
      <c r="C39" s="39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2017-11-14T10:39:53Z</cp:lastPrinted>
  <dcterms:created xsi:type="dcterms:W3CDTF">2012-02-03T11:53:42Z</dcterms:created>
  <dcterms:modified xsi:type="dcterms:W3CDTF">2017-11-20T14:17:56Z</dcterms:modified>
  <cp:category/>
  <cp:version/>
  <cp:contentType/>
  <cp:contentStatus/>
</cp:coreProperties>
</file>