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  <externalReference r:id="rId8"/>
  </externalReference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<sst xmlns="http://schemas.openxmlformats.org/spreadsheetml/2006/main" count="422" uniqueCount="360">
  <si>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</si>
  <si>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</si>
  <si>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</si>
  <si>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</si>
  <si>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</si>
  <si>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</si>
  <si>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</si>
  <si>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</si>
  <si>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</si>
  <si>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</si>
  <si>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</si>
  <si>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</si>
  <si>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</si>
  <si>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</si>
  <si>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</si>
  <si>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</si>
  <si>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</si>
  <si>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</si>
  <si>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</si>
  <si>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</si>
  <si>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</si>
  <si>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</si>
  <si>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</si>
  <si>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</si>
  <si>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</si>
  <si>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</si>
  <si>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</si>
  <si>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</si>
  <si>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</si>
  <si>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</si>
  <si>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</si>
  <si>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</si>
  <si>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</si>
  <si>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</si>
  <si>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</si>
  <si>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</si>
  <si>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</si>
  <si>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</si>
  <si>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</si>
  <si>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</si>
  <si>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</si>
  <si>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</si>
  <si>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</si>
  <si>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</si>
  <si>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</si>
  <si>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</si>
  <si>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</si>
  <si>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</si>
  <si>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</si>
  <si>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</si>
  <si>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</si>
  <si>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</si>
  <si>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</si>
  <si>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</si>
  <si>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</si>
  <si>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</si>
  <si>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</si>
  <si>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</si>
  <si>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</si>
  <si>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</si>
  <si>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</si>
  <si>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</si>
  <si>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</si>
  <si>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</si>
  <si>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</si>
  <si>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</si>
  <si>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</si>
  <si>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</si>
  <si>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</si>
  <si>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</si>
  <si>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</si>
  <si>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</si>
  <si>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</si>
  <si>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</si>
  <si>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</si>
  <si>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</si>
  <si>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</si>
  <si>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</si>
  <si>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</si>
  <si>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</si>
  <si>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</si>
  <si>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</si>
  <si>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</si>
  <si>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</si>
  <si>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</si>
  <si>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</si>
  <si>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</si>
  <si>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</si>
  <si>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</si>
  <si>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</si>
  <si>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</si>
  <si>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</si>
  <si>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</si>
  <si>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</si>
  <si>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</si>
  <si>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</si>
  <si>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</si>
  <si>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</si>
  <si>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</si>
  <si>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</si>
  <si>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</si>
  <si>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</si>
  <si>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</si>
  <si>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</si>
  <si>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</si>
  <si>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</si>
  <si>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</si>
  <si>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</si>
  <si>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</si>
  <si>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</si>
  <si>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</si>
  <si>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</si>
  <si>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</si>
  <si>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</si>
  <si>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</si>
  <si>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</si>
  <si>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</si>
  <si>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</si>
  <si>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</si>
  <si>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</si>
  <si>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</si>
  <si>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</si>
  <si>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</si>
  <si>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</si>
  <si>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</si>
  <si>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</si>
  <si>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</si>
  <si>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</si>
  <si>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</si>
  <si>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</si>
  <si>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</si>
  <si>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</si>
  <si>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</si>
  <si>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</si>
  <si>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</si>
  <si>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</si>
  <si>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</si>
  <si>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</si>
  <si>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</si>
  <si>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</si>
  <si>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</si>
  <si>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</si>
  <si>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</si>
  <si>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</si>
  <si>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</si>
  <si>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</si>
  <si>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</si>
  <si>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</si>
  <si>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</si>
  <si>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</si>
  <si>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</si>
  <si>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</si>
  <si>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</si>
  <si>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</si>
  <si>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</si>
  <si>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</si>
  <si>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</si>
  <si>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</si>
  <si>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</si>
  <si>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</si>
  <si>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</si>
  <si>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</si>
  <si>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</si>
  <si>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</si>
  <si>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</si>
  <si>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</si>
  <si>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</si>
  <si>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</si>
  <si>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</si>
  <si>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</si>
  <si>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</si>
  <si>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</si>
  <si>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</si>
  <si>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</si>
  <si>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</si>
  <si>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</si>
  <si>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</si>
  <si>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</si>
  <si>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</si>
  <si>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</si>
  <si>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</si>
  <si>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</si>
  <si>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</si>
  <si>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</si>
  <si>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</si>
  <si>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</si>
  <si>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</si>
  <si>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</si>
  <si>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</si>
  <si>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</si>
  <si>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</si>
  <si>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</si>
  <si>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</si>
  <si>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</si>
  <si>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</si>
  <si>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</si>
  <si>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</si>
  <si>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</si>
  <si>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</si>
  <si>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</si>
  <si>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</si>
  <si>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</si>
  <si>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</si>
  <si>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</si>
  <si>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</si>
  <si>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</si>
  <si>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</si>
  <si>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</si>
  <si>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</si>
  <si>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</si>
  <si>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</si>
  <si>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</si>
  <si>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</si>
  <si>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</si>
  <si>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</si>
  <si>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</si>
  <si>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</si>
  <si>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</si>
  <si>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</si>
  <si>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</si>
  <si>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</si>
  <si>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</si>
  <si>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</si>
  <si>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</si>
  <si>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</si>
  <si>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</si>
  <si>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</si>
  <si>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</si>
  <si>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</si>
  <si>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</si>
  <si>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</si>
  <si>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</si>
  <si>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</si>
  <si>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</si>
  <si>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</si>
  <si>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</si>
  <si>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</si>
  <si>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</si>
  <si>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</si>
  <si>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</si>
  <si>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</si>
  <si>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</si>
  <si>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</si>
  <si>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</si>
  <si>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</si>
  <si>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</si>
  <si>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</si>
  <si>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</si>
  <si>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</si>
  <si>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</si>
  <si>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</si>
  <si>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</si>
  <si>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</si>
  <si>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</si>
  <si>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</si>
  <si>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</si>
  <si>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</si>
  <si>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</si>
  <si>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</si>
  <si>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</si>
  <si>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</si>
  <si>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</si>
  <si>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</si>
  <si>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</si>
  <si>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</si>
  <si>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</si>
  <si>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</si>
  <si>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</si>
  <si>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</si>
  <si>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</si>
  <si>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</si>
  <si>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</si>
  <si>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</si>
  <si>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</si>
  <si>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</si>
  <si>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</si>
  <si>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</si>
  <si>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</si>
  <si>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</si>
  <si>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</si>
  <si>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</si>
  <si>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</si>
  <si>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</si>
  <si>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</si>
  <si>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</si>
  <si>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</si>
  <si>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</si>
  <si>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</si>
  <si>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</si>
  <si>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</si>
  <si>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</si>
  <si>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</si>
  <si>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</si>
  <si>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</si>
  <si>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</si>
  <si>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</si>
  <si>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</si>
  <si>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</si>
  <si>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</si>
  <si>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</si>
  <si>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</si>
  <si>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</si>
  <si>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</si>
  <si>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</si>
  <si>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</si>
  <si>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</si>
  <si>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</si>
  <si>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</si>
  <si>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</si>
  <si>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</si>
  <si>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</si>
  <si>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</si>
  <si>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</si>
  <si>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</si>
  <si>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</si>
  <si>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</si>
  <si>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</si>
  <si>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</si>
  <si>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</si>
  <si>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</si>
  <si>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</si>
  <si>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</si>
  <si>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</si>
  <si>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</si>
  <si>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</si>
  <si>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</si>
  <si>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</si>
  <si>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</si>
  <si>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</si>
  <si>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</si>
  <si>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</si>
  <si>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</si>
  <si>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</si>
  <si>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</si>
  <si>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</si>
  <si>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</si>
  <si>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</si>
  <si>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</si>
  <si>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</si>
  <si>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</si>
  <si>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</si>
  <si>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</si>
  <si>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</si>
  <si>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</si>
  <si>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</si>
  <si>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</si>
  <si>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</si>
  <si>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</si>
  <si>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</si>
  <si>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</si>
  <si>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</si>
  <si>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</si>
  <si>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 Irena Kujačić</t>
  </si>
  <si>
    <t>Lice odgovorno za sastavljanje bilansa: Irena Kujačić</t>
  </si>
  <si>
    <t>od 01.01.2018  do  30.09.2018.</t>
  </si>
  <si>
    <t>od   01.01.2018 do 30.09.2018</t>
  </si>
  <si>
    <t xml:space="preserve">od 01.01.2018  do 30.09.2018 </t>
  </si>
  <si>
    <t>od 01.01.2018  do 30.09.2018</t>
  </si>
  <si>
    <t>Podgorici, 19.10.2018</t>
  </si>
  <si>
    <t>Datum, 19.10.2018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</si>
</sst>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4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cani%20tokovi%20za%2030%2006%202018_Mil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vcani%20tokovi%20za%2030%2009%202018_Mi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 Novcane tokove"/>
      <sheetName val="nova konta"/>
      <sheetName val="Sheet1"/>
      <sheetName val="Sheet2"/>
    </sheetNames>
    <sheetDataSet>
      <sheetData sheetId="0">
        <row r="4">
          <cell r="J4">
            <v>1632931.6400000001</v>
          </cell>
        </row>
        <row r="7">
          <cell r="J7">
            <v>18489.61</v>
          </cell>
        </row>
        <row r="19">
          <cell r="J19">
            <v>93740.59000000001</v>
          </cell>
        </row>
        <row r="29">
          <cell r="J29">
            <v>136508</v>
          </cell>
        </row>
        <row r="33">
          <cell r="J33">
            <v>7500</v>
          </cell>
        </row>
        <row r="38">
          <cell r="J38">
            <v>38285.68</v>
          </cell>
        </row>
        <row r="60">
          <cell r="J60">
            <v>817322.66</v>
          </cell>
        </row>
        <row r="80">
          <cell r="J80">
            <v>22322471.55</v>
          </cell>
        </row>
        <row r="87">
          <cell r="J87">
            <v>1200</v>
          </cell>
        </row>
        <row r="114">
          <cell r="J114">
            <v>25417499.6</v>
          </cell>
        </row>
        <row r="148">
          <cell r="G148">
            <v>300001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 Novcane tokove"/>
      <sheetName val="nova konta"/>
      <sheetName val="Sheet1"/>
      <sheetName val="Sheet2"/>
    </sheetNames>
    <sheetDataSet>
      <sheetData sheetId="0">
        <row r="4">
          <cell r="N4">
            <v>1561140.95</v>
          </cell>
        </row>
        <row r="7">
          <cell r="N7">
            <v>5546.209999999999</v>
          </cell>
        </row>
        <row r="19">
          <cell r="N19">
            <v>70504.57</v>
          </cell>
        </row>
        <row r="29">
          <cell r="N29">
            <v>116356.53</v>
          </cell>
        </row>
        <row r="33">
          <cell r="N33">
            <v>3877.57</v>
          </cell>
        </row>
        <row r="38">
          <cell r="N38">
            <v>18113.33</v>
          </cell>
        </row>
        <row r="49">
          <cell r="J49">
            <v>110742.55</v>
          </cell>
          <cell r="N49">
            <v>160406.07</v>
          </cell>
        </row>
        <row r="51">
          <cell r="J51">
            <v>9914.5</v>
          </cell>
          <cell r="N51">
            <v>6720.68</v>
          </cell>
        </row>
        <row r="53">
          <cell r="J53">
            <v>3615.74</v>
          </cell>
          <cell r="N53">
            <v>2329.52</v>
          </cell>
        </row>
        <row r="60">
          <cell r="N60">
            <v>506103.72</v>
          </cell>
        </row>
        <row r="80">
          <cell r="N80">
            <v>19305</v>
          </cell>
        </row>
        <row r="87">
          <cell r="N87">
            <v>0</v>
          </cell>
        </row>
        <row r="97">
          <cell r="J97">
            <v>29.89</v>
          </cell>
          <cell r="N97">
            <v>24.939999999999998</v>
          </cell>
        </row>
        <row r="104">
          <cell r="J104">
            <v>185794.25</v>
          </cell>
          <cell r="N104">
            <v>4208.32</v>
          </cell>
        </row>
        <row r="114">
          <cell r="N114">
            <v>0</v>
          </cell>
        </row>
        <row r="127">
          <cell r="J127">
            <v>1816.3200000000002</v>
          </cell>
          <cell r="N127">
            <v>2435.58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64">
      <selection activeCell="F86" sqref="F86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2" t="s">
        <v>348</v>
      </c>
      <c r="B1" s="62"/>
      <c r="C1" s="41"/>
      <c r="D1" s="41"/>
      <c r="E1" s="41"/>
    </row>
    <row r="2" spans="1:5" ht="15">
      <c r="A2" s="62" t="s">
        <v>344</v>
      </c>
      <c r="B2" s="62"/>
      <c r="C2" s="41"/>
      <c r="D2" s="41"/>
      <c r="E2" s="41"/>
    </row>
    <row r="3" spans="1:5" ht="15">
      <c r="A3" s="62" t="s">
        <v>346</v>
      </c>
      <c r="B3" s="62"/>
      <c r="C3" s="41"/>
      <c r="D3" s="41"/>
      <c r="E3" s="41"/>
    </row>
    <row r="4" spans="1:5" ht="15">
      <c r="A4" s="62" t="s">
        <v>347</v>
      </c>
      <c r="B4" s="62"/>
      <c r="C4" s="41"/>
      <c r="D4" s="41"/>
      <c r="E4" s="41"/>
    </row>
    <row r="5" spans="1:5" ht="15">
      <c r="A5" s="65" t="s">
        <v>178</v>
      </c>
      <c r="B5" s="65"/>
      <c r="C5" s="65"/>
      <c r="D5" s="65"/>
      <c r="E5" s="65"/>
    </row>
    <row r="6" spans="1:5" ht="15">
      <c r="A6" s="66" t="s">
        <v>354</v>
      </c>
      <c r="B6" s="66"/>
      <c r="C6" s="66"/>
      <c r="D6" s="66"/>
      <c r="E6" s="66"/>
    </row>
    <row r="7" spans="1:5" ht="15">
      <c r="A7" s="65" t="s">
        <v>58</v>
      </c>
      <c r="B7" s="65"/>
      <c r="C7" s="65"/>
      <c r="D7" s="65"/>
      <c r="E7" s="65"/>
    </row>
    <row r="8" spans="1:5" ht="15">
      <c r="A8" s="64" t="s">
        <v>59</v>
      </c>
      <c r="B8" s="64" t="s">
        <v>0</v>
      </c>
      <c r="C8" s="64" t="s">
        <v>329</v>
      </c>
      <c r="D8" s="64" t="s">
        <v>330</v>
      </c>
      <c r="E8" s="64"/>
    </row>
    <row r="9" spans="1:5" ht="15">
      <c r="A9" s="64"/>
      <c r="B9" s="64"/>
      <c r="C9" s="64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734.3600000000006</v>
      </c>
      <c r="E11" s="54">
        <v>1795.9800000000005</v>
      </c>
    </row>
    <row r="12" spans="1:5" ht="15">
      <c r="A12" s="10" t="s">
        <v>333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58"/>
      <c r="D14" s="37"/>
      <c r="E14" s="37"/>
    </row>
    <row r="15" spans="1:5" ht="15">
      <c r="A15" s="10" t="s">
        <v>334</v>
      </c>
      <c r="B15" s="11" t="s">
        <v>65</v>
      </c>
      <c r="C15" s="58"/>
      <c r="D15" s="54">
        <v>-7692.99</v>
      </c>
      <c r="E15" s="54">
        <v>-6631.37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829390.2200000001</v>
      </c>
      <c r="E16" s="54">
        <v>764800.8700000001</v>
      </c>
    </row>
    <row r="17" spans="1:5" ht="15">
      <c r="A17" s="10" t="s">
        <v>335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291152.31</v>
      </c>
      <c r="E18" s="54">
        <v>203403.05</v>
      </c>
    </row>
    <row r="19" spans="1:5" ht="30">
      <c r="A19" s="10" t="s">
        <v>336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58"/>
      <c r="D21" s="54">
        <v>-261762.09</v>
      </c>
      <c r="E21" s="54">
        <v>-238602.18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49648444.24</v>
      </c>
      <c r="E22" s="54">
        <v>46375544.81</v>
      </c>
    </row>
    <row r="23" spans="1:5" ht="15">
      <c r="A23" s="10" t="s">
        <v>57</v>
      </c>
      <c r="B23" s="11" t="s">
        <v>75</v>
      </c>
      <c r="C23" s="58"/>
      <c r="D23" s="54">
        <v>49648444.24</v>
      </c>
      <c r="E23" s="54">
        <v>46375544.81</v>
      </c>
    </row>
    <row r="24" spans="1:5" ht="30">
      <c r="A24" s="13" t="s">
        <v>76</v>
      </c>
      <c r="B24" s="11" t="s">
        <v>77</v>
      </c>
      <c r="C24" s="58"/>
      <c r="D24" s="54">
        <v>48298086.3</v>
      </c>
      <c r="E24" s="54">
        <v>45056305.81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614480.19</v>
      </c>
      <c r="E28" s="54">
        <v>616485.81</v>
      </c>
    </row>
    <row r="29" spans="1:5" ht="30">
      <c r="A29" s="13" t="s">
        <v>86</v>
      </c>
      <c r="B29" s="12" t="s">
        <v>87</v>
      </c>
      <c r="C29" s="58"/>
      <c r="D29" s="54">
        <v>50238.31</v>
      </c>
      <c r="E29" s="54">
        <v>51625.26</v>
      </c>
    </row>
    <row r="30" spans="1:5" ht="15">
      <c r="A30" s="10" t="s">
        <v>338</v>
      </c>
      <c r="B30" s="11" t="s">
        <v>88</v>
      </c>
      <c r="C30" s="58"/>
      <c r="D30" s="54">
        <v>0</v>
      </c>
      <c r="E30" s="37">
        <v>0</v>
      </c>
    </row>
    <row r="31" spans="1:5" ht="15">
      <c r="A31" s="10" t="s">
        <v>339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685639.44</v>
      </c>
      <c r="E33" s="54">
        <v>651127.93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340</v>
      </c>
      <c r="B37" s="12" t="s">
        <v>99</v>
      </c>
      <c r="C37" s="58"/>
      <c r="D37" s="37"/>
      <c r="E37" s="37"/>
    </row>
    <row r="38" spans="1:5" ht="30">
      <c r="A38" s="10" t="s">
        <v>341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320000</v>
      </c>
      <c r="E39" s="54">
        <v>500000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320000</v>
      </c>
      <c r="E41" s="54">
        <v>500000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1454172.13</v>
      </c>
      <c r="E43" s="54">
        <v>1567872.04</v>
      </c>
    </row>
    <row r="44" spans="1:5" ht="15">
      <c r="A44" s="10">
        <v>11</v>
      </c>
      <c r="B44" s="11" t="s">
        <v>108</v>
      </c>
      <c r="C44" s="37"/>
      <c r="D44" s="54">
        <v>1289790.49</v>
      </c>
      <c r="E44" s="54">
        <v>1291571.97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164381.64</v>
      </c>
      <c r="E45" s="54">
        <v>276300.07</v>
      </c>
    </row>
    <row r="46" spans="1:5" ht="15">
      <c r="A46" s="10">
        <v>12</v>
      </c>
      <c r="B46" s="11" t="s">
        <v>110</v>
      </c>
      <c r="C46" s="37"/>
      <c r="D46" s="54">
        <v>148637.78</v>
      </c>
      <c r="E46" s="54">
        <v>250342.88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54">
        <v>0</v>
      </c>
      <c r="E48" s="37">
        <v>6500.08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15743.86</v>
      </c>
      <c r="E51" s="54">
        <v>19457.11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361386.76</v>
      </c>
      <c r="E53" s="54">
        <v>383651.65</v>
      </c>
    </row>
    <row r="54" spans="1:5" ht="15">
      <c r="A54" s="10" t="s">
        <v>57</v>
      </c>
      <c r="B54" s="11" t="s">
        <v>120</v>
      </c>
      <c r="C54" s="58">
        <v>10</v>
      </c>
      <c r="D54" s="54">
        <v>1126422.69</v>
      </c>
      <c r="E54" s="54">
        <v>1708197.62</v>
      </c>
    </row>
    <row r="55" spans="1:5" ht="15">
      <c r="A55" s="10">
        <v>192</v>
      </c>
      <c r="B55" s="11" t="s">
        <v>121</v>
      </c>
      <c r="C55" s="37"/>
      <c r="D55" s="54"/>
      <c r="E55" s="37"/>
    </row>
    <row r="56" spans="1:5" ht="30">
      <c r="A56" s="13" t="s">
        <v>331</v>
      </c>
      <c r="B56" s="11" t="s">
        <v>122</v>
      </c>
      <c r="C56" s="37"/>
      <c r="D56" s="54">
        <v>1126422.69</v>
      </c>
      <c r="E56" s="54">
        <v>1708197.62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53740550.4</v>
      </c>
      <c r="E58" s="54">
        <v>51301862.97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4" t="s">
        <v>59</v>
      </c>
      <c r="B60" s="64" t="s">
        <v>0</v>
      </c>
      <c r="C60" s="64" t="s">
        <v>329</v>
      </c>
      <c r="D60" s="64" t="s">
        <v>330</v>
      </c>
      <c r="E60" s="64"/>
    </row>
    <row r="61" spans="1:5" ht="15">
      <c r="A61" s="64"/>
      <c r="B61" s="64"/>
      <c r="C61" s="64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14112862.899999999</v>
      </c>
      <c r="E66" s="54">
        <v>13283955.459999999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1540476.62</v>
      </c>
      <c r="E74" s="54">
        <v>3049186.02</v>
      </c>
    </row>
    <row r="75" spans="1:5" ht="15">
      <c r="A75" s="9" t="s">
        <v>57</v>
      </c>
      <c r="B75" s="11" t="s">
        <v>139</v>
      </c>
      <c r="C75" s="37"/>
      <c r="D75" s="54">
        <f>++D76+D77</f>
        <v>12572386.28</v>
      </c>
      <c r="E75" s="54">
        <v>10234769.44</v>
      </c>
    </row>
    <row r="76" spans="1:5" ht="15">
      <c r="A76" s="9" t="s">
        <v>140</v>
      </c>
      <c r="B76" s="11" t="s">
        <v>141</v>
      </c>
      <c r="C76" s="37"/>
      <c r="D76" s="54">
        <v>9934768.44</v>
      </c>
      <c r="E76" s="54">
        <v>8400271.42</v>
      </c>
    </row>
    <row r="77" spans="1:5" ht="15">
      <c r="A77" s="9" t="s">
        <v>142</v>
      </c>
      <c r="B77" s="11" t="s">
        <v>143</v>
      </c>
      <c r="C77" s="37"/>
      <c r="D77" s="54">
        <v>2637617.84</v>
      </c>
      <c r="E77" s="54">
        <v>1834498.02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35863294.19</v>
      </c>
      <c r="E78" s="54">
        <v>34105675.24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709501.66</v>
      </c>
      <c r="E79" s="54">
        <v>846456.37</v>
      </c>
    </row>
    <row r="80" spans="1:5" ht="15">
      <c r="A80" s="9">
        <v>980</v>
      </c>
      <c r="B80" s="11" t="s">
        <v>146</v>
      </c>
      <c r="C80" s="37"/>
      <c r="D80" s="54">
        <v>171268.57</v>
      </c>
      <c r="E80" s="54">
        <v>235909.38</v>
      </c>
    </row>
    <row r="81" spans="1:5" ht="15">
      <c r="A81" s="9">
        <v>982</v>
      </c>
      <c r="B81" s="11" t="s">
        <v>147</v>
      </c>
      <c r="C81" s="37"/>
      <c r="D81" s="54">
        <v>425387.94</v>
      </c>
      <c r="E81" s="54">
        <v>542504.79</v>
      </c>
    </row>
    <row r="82" spans="1:5" ht="15">
      <c r="A82" s="9">
        <v>983</v>
      </c>
      <c r="B82" s="11" t="s">
        <v>148</v>
      </c>
      <c r="C82" s="37"/>
      <c r="D82" s="54">
        <v>112845.15</v>
      </c>
      <c r="E82" s="54">
        <v>68042.2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35076068.19</v>
      </c>
      <c r="E86" s="54">
        <v>33174644.62</v>
      </c>
    </row>
    <row r="87" spans="1:5" ht="15">
      <c r="A87" s="9">
        <v>970</v>
      </c>
      <c r="B87" s="11" t="s">
        <v>154</v>
      </c>
      <c r="C87" s="37"/>
      <c r="D87" s="54">
        <v>31875547.33</v>
      </c>
      <c r="E87" s="54">
        <v>30093449.42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3200520.86</v>
      </c>
      <c r="E90" s="54">
        <v>3081195.2</v>
      </c>
    </row>
    <row r="91" spans="1:5" ht="15">
      <c r="A91" s="9" t="s">
        <v>57</v>
      </c>
      <c r="B91" s="11" t="s">
        <v>158</v>
      </c>
      <c r="C91" s="37"/>
      <c r="D91" s="54">
        <f>+D92+D93</f>
        <v>77724.34</v>
      </c>
      <c r="E91" s="54">
        <v>84574.25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54">
        <v>77724.34</v>
      </c>
      <c r="E93" s="37">
        <v>84574.25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727363.95</v>
      </c>
      <c r="E94" s="54">
        <v>853643.0199999999</v>
      </c>
    </row>
    <row r="95" spans="1:5" ht="15">
      <c r="A95" s="9">
        <v>22</v>
      </c>
      <c r="B95" s="11" t="s">
        <v>162</v>
      </c>
      <c r="C95" s="37"/>
      <c r="D95" s="54">
        <v>591197.36</v>
      </c>
      <c r="E95" s="54">
        <v>422205.68</v>
      </c>
    </row>
    <row r="96" spans="1:5" ht="15">
      <c r="A96" s="9">
        <v>23</v>
      </c>
      <c r="B96" s="11" t="s">
        <v>163</v>
      </c>
      <c r="C96" s="37"/>
      <c r="D96" s="54">
        <v>105490.96</v>
      </c>
      <c r="E96" s="54">
        <v>217044.77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22809.53</v>
      </c>
      <c r="E100" s="54">
        <v>5088.33</v>
      </c>
    </row>
    <row r="101" spans="1:5" ht="15">
      <c r="A101" s="9" t="s">
        <v>168</v>
      </c>
      <c r="B101" s="11" t="s">
        <v>169</v>
      </c>
      <c r="C101" s="58"/>
      <c r="D101" s="54">
        <v>7866.1</v>
      </c>
      <c r="E101" s="54">
        <v>209304.24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14</v>
      </c>
      <c r="D107" s="54">
        <v>37017.93</v>
      </c>
      <c r="E107" s="54">
        <v>58577.82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53740550.4</v>
      </c>
      <c r="E108" s="54">
        <v>51301862.97</v>
      </c>
    </row>
    <row r="110" spans="1:2" ht="15">
      <c r="A110" s="62" t="s">
        <v>352</v>
      </c>
      <c r="B110" s="62"/>
    </row>
    <row r="111" spans="1:2" ht="15">
      <c r="A111" s="62" t="s">
        <v>350</v>
      </c>
      <c r="B111" s="62"/>
    </row>
    <row r="112" spans="1:2" ht="15">
      <c r="A112" s="40"/>
      <c r="B112" s="39"/>
    </row>
    <row r="113" spans="1:2" ht="15">
      <c r="A113" s="62" t="s">
        <v>345</v>
      </c>
      <c r="B113" s="62"/>
    </row>
    <row r="114" spans="1:2" ht="15">
      <c r="A114" s="62" t="s">
        <v>359</v>
      </c>
      <c r="B114" s="62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4">
      <selection activeCell="D121" sqref="D121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9" t="s">
        <v>298</v>
      </c>
      <c r="B5" s="69"/>
      <c r="C5" s="69"/>
      <c r="D5" s="69"/>
      <c r="E5" s="69"/>
    </row>
    <row r="6" spans="1:5" ht="15">
      <c r="A6" s="70" t="s">
        <v>355</v>
      </c>
      <c r="B6" s="70"/>
      <c r="C6" s="70"/>
      <c r="D6" s="70"/>
      <c r="E6" s="70"/>
    </row>
    <row r="7" spans="1:5" ht="15">
      <c r="A7" s="71" t="s">
        <v>59</v>
      </c>
      <c r="B7" s="71"/>
      <c r="C7" s="71" t="s">
        <v>1</v>
      </c>
      <c r="D7" s="67" t="s">
        <v>2</v>
      </c>
      <c r="E7" s="67"/>
    </row>
    <row r="8" spans="1:5" ht="15">
      <c r="A8" s="71"/>
      <c r="B8" s="71"/>
      <c r="C8" s="71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4382781.279999998</v>
      </c>
      <c r="E10" s="55">
        <v>5537175.56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4348801.849999999</v>
      </c>
      <c r="E11" s="55">
        <v>5510511.720000001</v>
      </c>
    </row>
    <row r="12" spans="1:5" ht="15">
      <c r="A12" s="19">
        <v>750</v>
      </c>
      <c r="B12" s="21" t="s">
        <v>181</v>
      </c>
      <c r="C12" s="38"/>
      <c r="D12" s="55">
        <v>4519884.52</v>
      </c>
      <c r="E12" s="55">
        <v>6046354.73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-235266.03</v>
      </c>
      <c r="E16" s="55">
        <v>-530697.84</v>
      </c>
    </row>
    <row r="17" spans="1:5" ht="15">
      <c r="A17" s="19">
        <v>756</v>
      </c>
      <c r="B17" s="21" t="s">
        <v>186</v>
      </c>
      <c r="C17" s="38"/>
      <c r="D17" s="55">
        <v>65161.1</v>
      </c>
      <c r="E17" s="55">
        <v>-9903.6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-977.74</v>
      </c>
      <c r="E19" s="55">
        <v>4758.43</v>
      </c>
    </row>
    <row r="20" spans="1:5" ht="15">
      <c r="A20" s="19"/>
      <c r="B20" s="20" t="s">
        <v>189</v>
      </c>
      <c r="C20" s="58">
        <v>17</v>
      </c>
      <c r="D20" s="55">
        <f>+D21+D22+P11+D23+D24</f>
        <v>33979.43</v>
      </c>
      <c r="E20" s="55">
        <v>26663.839999999997</v>
      </c>
    </row>
    <row r="21" spans="1:5" ht="15">
      <c r="A21" s="19">
        <v>760</v>
      </c>
      <c r="B21" s="21" t="s">
        <v>190</v>
      </c>
      <c r="C21" s="38"/>
      <c r="D21" s="55">
        <v>13169.89</v>
      </c>
      <c r="E21" s="55">
        <v>17496.6</v>
      </c>
    </row>
    <row r="22" spans="1:5" ht="17.25" customHeight="1">
      <c r="A22" s="19">
        <v>764</v>
      </c>
      <c r="B22" s="21" t="s">
        <v>191</v>
      </c>
      <c r="C22" s="38"/>
      <c r="D22" s="55">
        <v>2585.57</v>
      </c>
      <c r="E22" s="38">
        <v>4980.44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18223.97</v>
      </c>
      <c r="E24" s="55">
        <v>4186.8</v>
      </c>
    </row>
    <row r="25" spans="1:5" ht="15.75" customHeight="1">
      <c r="A25" s="19"/>
      <c r="B25" s="20" t="s">
        <v>194</v>
      </c>
      <c r="C25" s="38"/>
      <c r="D25" s="55">
        <f>++D26+D37+D43</f>
        <v>3861296.81</v>
      </c>
      <c r="E25" s="55">
        <v>4908379.18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2090462.5100000002</v>
      </c>
      <c r="E26" s="55">
        <v>1723062.61</v>
      </c>
    </row>
    <row r="27" spans="1:5" ht="15.75" customHeight="1">
      <c r="A27" s="19">
        <v>400</v>
      </c>
      <c r="B27" s="21" t="s">
        <v>196</v>
      </c>
      <c r="C27" s="58"/>
      <c r="D27" s="55">
        <v>2260501.36</v>
      </c>
      <c r="E27" s="55">
        <v>1840357.78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-71949.96</v>
      </c>
      <c r="E31" s="55">
        <v>-157134.04</v>
      </c>
    </row>
    <row r="32" spans="1:5" ht="19.5" customHeight="1">
      <c r="A32" s="19">
        <v>405</v>
      </c>
      <c r="B32" s="21" t="s">
        <v>201</v>
      </c>
      <c r="C32" s="58"/>
      <c r="D32" s="55">
        <v>-132465.36</v>
      </c>
      <c r="E32" s="55">
        <v>159137.01</v>
      </c>
    </row>
    <row r="33" spans="1:5" ht="27.75" customHeight="1">
      <c r="A33" s="19">
        <v>406</v>
      </c>
      <c r="B33" s="21" t="s">
        <v>202</v>
      </c>
      <c r="C33" s="58"/>
      <c r="D33" s="55">
        <v>4310.82</v>
      </c>
      <c r="E33" s="55">
        <v>-17937.94</v>
      </c>
    </row>
    <row r="34" spans="1:5" ht="18.75" customHeight="1">
      <c r="A34" s="19">
        <v>407</v>
      </c>
      <c r="B34" s="21" t="s">
        <v>203</v>
      </c>
      <c r="C34" s="58"/>
      <c r="D34" s="55">
        <v>20264.78</v>
      </c>
      <c r="E34" s="55">
        <v>-130823.64</v>
      </c>
    </row>
    <row r="35" spans="1:5" ht="28.5" customHeight="1">
      <c r="A35" s="19">
        <v>408</v>
      </c>
      <c r="B35" s="21" t="s">
        <v>204</v>
      </c>
      <c r="C35" s="58"/>
      <c r="D35" s="55">
        <v>9800.87</v>
      </c>
      <c r="E35" s="55">
        <v>29463.44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1717130.29</v>
      </c>
      <c r="E37" s="55">
        <v>3103085.82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1693695.72</v>
      </c>
      <c r="E39" s="55">
        <v>3141608.29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23434.57</v>
      </c>
      <c r="E42" s="55">
        <v>-38522.47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53704.01</v>
      </c>
      <c r="E43" s="55">
        <v>82230.74999999999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44894.17</v>
      </c>
      <c r="E47" s="55">
        <v>62337.24</v>
      </c>
    </row>
    <row r="48" spans="1:5" ht="17.25" customHeight="1">
      <c r="A48" s="19">
        <v>424</v>
      </c>
      <c r="B48" s="21" t="s">
        <v>219</v>
      </c>
      <c r="C48" s="58"/>
      <c r="D48" s="55">
        <v>7994.02</v>
      </c>
      <c r="E48" s="55">
        <v>18223.97</v>
      </c>
    </row>
    <row r="49" spans="1:5" ht="16.5" customHeight="1">
      <c r="A49" s="19">
        <v>429</v>
      </c>
      <c r="B49" s="21" t="s">
        <v>220</v>
      </c>
      <c r="C49" s="58"/>
      <c r="D49" s="55">
        <v>815.82</v>
      </c>
      <c r="E49" s="55">
        <v>1669.54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521484.46999999834</v>
      </c>
      <c r="E53" s="55">
        <v>628796.3800000008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883459.02</v>
      </c>
      <c r="E54" s="55">
        <v>1047249.2000000002</v>
      </c>
    </row>
    <row r="55" spans="1:5" ht="18.75" customHeight="1">
      <c r="A55" s="19"/>
      <c r="B55" s="20" t="s">
        <v>226</v>
      </c>
      <c r="C55" s="58"/>
      <c r="D55" s="55">
        <v>392283.72</v>
      </c>
      <c r="E55" s="55">
        <v>491755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40563.07</v>
      </c>
      <c r="E57" s="55">
        <v>48933.09</v>
      </c>
    </row>
    <row r="58" spans="1:5" ht="15">
      <c r="A58" s="18"/>
      <c r="B58" s="20" t="s">
        <v>229</v>
      </c>
      <c r="C58" s="58"/>
      <c r="D58" s="55">
        <f>++D59+D60+D61</f>
        <v>268110.57</v>
      </c>
      <c r="E58" s="55">
        <v>315591.49000000005</v>
      </c>
    </row>
    <row r="59" spans="1:5" ht="18" customHeight="1">
      <c r="A59" s="19"/>
      <c r="B59" s="21" t="s">
        <v>230</v>
      </c>
      <c r="C59" s="58"/>
      <c r="D59" s="55">
        <v>221131.6</v>
      </c>
      <c r="E59" s="55">
        <v>256112.82</v>
      </c>
    </row>
    <row r="60" spans="1:5" ht="15">
      <c r="A60" s="19"/>
      <c r="B60" s="21" t="s">
        <v>231</v>
      </c>
      <c r="C60" s="58"/>
      <c r="D60" s="55">
        <v>26774.79</v>
      </c>
      <c r="E60" s="55">
        <v>30046.09</v>
      </c>
    </row>
    <row r="61" spans="1:5" ht="15">
      <c r="A61" s="19"/>
      <c r="B61" s="21" t="s">
        <v>232</v>
      </c>
      <c r="C61" s="58"/>
      <c r="D61" s="55">
        <v>20204.18</v>
      </c>
      <c r="E61" s="55">
        <v>29432.58</v>
      </c>
    </row>
    <row r="62" spans="1:5" ht="15">
      <c r="A62" s="18"/>
      <c r="B62" s="20" t="s">
        <v>233</v>
      </c>
      <c r="C62" s="58"/>
      <c r="D62" s="55">
        <f>++D63+D64+D65+D66</f>
        <v>20132.4</v>
      </c>
      <c r="E62" s="55">
        <v>30924.42</v>
      </c>
    </row>
    <row r="63" spans="1:5" ht="30">
      <c r="A63" s="19"/>
      <c r="B63" s="21" t="s">
        <v>234</v>
      </c>
      <c r="C63" s="58"/>
      <c r="D63" s="55">
        <v>5033.31</v>
      </c>
      <c r="E63" s="55">
        <v>10473.29</v>
      </c>
    </row>
    <row r="64" spans="1:5" ht="14.25" customHeight="1">
      <c r="A64" s="19"/>
      <c r="B64" s="21" t="s">
        <v>235</v>
      </c>
      <c r="C64" s="58"/>
      <c r="D64" s="55">
        <v>5025.21</v>
      </c>
      <c r="E64" s="55">
        <v>7884.99</v>
      </c>
    </row>
    <row r="65" spans="1:5" ht="15.75" customHeight="1">
      <c r="A65" s="19"/>
      <c r="B65" s="21" t="s">
        <v>236</v>
      </c>
      <c r="C65" s="58"/>
      <c r="D65" s="55">
        <v>7820.73</v>
      </c>
      <c r="E65" s="55">
        <v>10343.92</v>
      </c>
    </row>
    <row r="66" spans="1:5" ht="15">
      <c r="A66" s="19"/>
      <c r="B66" s="21" t="s">
        <v>237</v>
      </c>
      <c r="C66" s="58"/>
      <c r="D66" s="55">
        <v>2253.15</v>
      </c>
      <c r="E66" s="55">
        <v>2222.22</v>
      </c>
    </row>
    <row r="67" spans="1:5" ht="15">
      <c r="A67" s="18"/>
      <c r="B67" s="20" t="s">
        <v>238</v>
      </c>
      <c r="C67" s="58"/>
      <c r="D67" s="55">
        <f>++D68+D69+D70+D71+D72+D73</f>
        <v>188622.21</v>
      </c>
      <c r="E67" s="55">
        <v>265155.12</v>
      </c>
    </row>
    <row r="68" spans="1:5" ht="44.25" customHeight="1">
      <c r="A68" s="19"/>
      <c r="B68" s="21" t="s">
        <v>239</v>
      </c>
      <c r="C68" s="58"/>
      <c r="D68" s="55">
        <v>25483.58</v>
      </c>
      <c r="E68" s="55">
        <v>52440.85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29322.81</v>
      </c>
      <c r="E70" s="55">
        <v>34723.58</v>
      </c>
    </row>
    <row r="71" spans="1:5" ht="15.75" customHeight="1">
      <c r="A71" s="19"/>
      <c r="B71" s="21" t="s">
        <v>242</v>
      </c>
      <c r="C71" s="58"/>
      <c r="D71" s="55">
        <v>1422.36</v>
      </c>
      <c r="E71" s="55">
        <v>575.88</v>
      </c>
    </row>
    <row r="72" spans="1:5" ht="15.75" customHeight="1">
      <c r="A72" s="19"/>
      <c r="B72" s="21" t="s">
        <v>243</v>
      </c>
      <c r="C72" s="58"/>
      <c r="D72" s="55">
        <v>34535.99</v>
      </c>
      <c r="E72" s="55">
        <v>47507.85</v>
      </c>
    </row>
    <row r="73" spans="1:5" ht="15.75" customHeight="1">
      <c r="A73" s="19"/>
      <c r="B73" s="21" t="s">
        <v>244</v>
      </c>
      <c r="C73" s="58"/>
      <c r="D73" s="55">
        <v>97857.47</v>
      </c>
      <c r="E73" s="55">
        <v>129906.96</v>
      </c>
    </row>
    <row r="74" spans="1:5" ht="15.75" customHeight="1">
      <c r="A74" s="19"/>
      <c r="B74" s="20" t="s">
        <v>245</v>
      </c>
      <c r="C74" s="58"/>
      <c r="D74" s="55">
        <v>36669.03</v>
      </c>
      <c r="E74" s="55">
        <v>32440.35</v>
      </c>
    </row>
    <row r="75" spans="1:5" ht="15.75" customHeight="1">
      <c r="A75" s="19">
        <v>706</v>
      </c>
      <c r="B75" s="20" t="s">
        <v>246</v>
      </c>
      <c r="C75" s="58"/>
      <c r="D75" s="55">
        <v>62921.98</v>
      </c>
      <c r="E75" s="55">
        <v>137550.27</v>
      </c>
    </row>
    <row r="76" spans="1:5" ht="15.75" customHeight="1">
      <c r="A76" s="19"/>
      <c r="B76" s="20" t="s">
        <v>247</v>
      </c>
      <c r="C76" s="58"/>
      <c r="D76" s="55">
        <f>++D53-D54</f>
        <v>-361974.5500000017</v>
      </c>
      <c r="E76" s="55">
        <v>-418452.819999999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2999592.3899999997</v>
      </c>
      <c r="E77" s="55">
        <v>2434249.27</v>
      </c>
    </row>
    <row r="78" spans="1:5" ht="31.5" customHeight="1">
      <c r="A78" s="19"/>
      <c r="B78" s="20" t="s">
        <v>249</v>
      </c>
      <c r="C78" s="58"/>
      <c r="D78" s="55">
        <f>+SUM(D79:D84)</f>
        <v>2218602.53</v>
      </c>
      <c r="E78" s="55">
        <v>1571105.05</v>
      </c>
    </row>
    <row r="79" spans="1:5" ht="15.75" customHeight="1">
      <c r="A79" s="19">
        <v>770</v>
      </c>
      <c r="B79" s="21" t="s">
        <v>250</v>
      </c>
      <c r="C79" s="58"/>
      <c r="D79" s="55">
        <v>2218602.53</v>
      </c>
      <c r="E79" s="55">
        <v>1571105.05</v>
      </c>
    </row>
    <row r="80" spans="1:5" ht="29.25" customHeight="1">
      <c r="A80" s="19">
        <v>771</v>
      </c>
      <c r="B80" s="21" t="s">
        <v>251</v>
      </c>
      <c r="C80" s="58"/>
      <c r="D80" s="38"/>
      <c r="E80" s="38"/>
    </row>
    <row r="81" spans="1:5" ht="16.5" customHeight="1">
      <c r="A81" s="19">
        <v>772</v>
      </c>
      <c r="B81" s="21" t="s">
        <v>252</v>
      </c>
      <c r="C81" s="58"/>
      <c r="D81" s="55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22242.95</v>
      </c>
      <c r="E85" s="55">
        <v>26367.37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22242.95</v>
      </c>
      <c r="E87" s="55">
        <v>26367.37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2196359.5799999996</v>
      </c>
      <c r="E92" s="55">
        <v>1544737.68</v>
      </c>
    </row>
    <row r="93" spans="1:5" ht="32.25" customHeight="1">
      <c r="A93" s="19"/>
      <c r="B93" s="20" t="s">
        <v>267</v>
      </c>
      <c r="C93" s="58"/>
      <c r="D93" s="55">
        <f>++D94+D95+D99+D100</f>
        <v>804624.77</v>
      </c>
      <c r="E93" s="55">
        <v>891992.97</v>
      </c>
    </row>
    <row r="94" spans="1:5" ht="17.25" customHeight="1">
      <c r="A94" s="19">
        <v>770</v>
      </c>
      <c r="B94" s="21" t="s">
        <v>268</v>
      </c>
      <c r="C94" s="58"/>
      <c r="D94" s="55">
        <v>-570802.49</v>
      </c>
      <c r="E94" s="55">
        <v>521111.48</v>
      </c>
    </row>
    <row r="95" spans="1:5" ht="15.75" customHeight="1">
      <c r="A95" s="19">
        <v>772</v>
      </c>
      <c r="B95" s="21" t="s">
        <v>269</v>
      </c>
      <c r="C95" s="58"/>
      <c r="D95" s="55">
        <v>1359537.95</v>
      </c>
      <c r="E95" s="55">
        <v>0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3600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58"/>
      <c r="D100" s="55">
        <v>12289.31</v>
      </c>
      <c r="E100" s="55">
        <v>366081.49</v>
      </c>
    </row>
    <row r="101" spans="1:5" ht="37.5" customHeight="1">
      <c r="A101" s="19"/>
      <c r="B101" s="20" t="s">
        <v>278</v>
      </c>
      <c r="C101" s="58"/>
      <c r="D101" s="55">
        <f>++D105+D106</f>
        <v>1391.96</v>
      </c>
      <c r="E101" s="55">
        <v>2481.38</v>
      </c>
    </row>
    <row r="102" spans="1:5" ht="18" customHeight="1">
      <c r="A102" s="19">
        <v>730</v>
      </c>
      <c r="B102" s="21" t="s">
        <v>279</v>
      </c>
      <c r="C102" s="58"/>
      <c r="D102" s="38"/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5.01</v>
      </c>
      <c r="E105" s="55">
        <v>632.11</v>
      </c>
    </row>
    <row r="106" spans="1:5" ht="31.5" customHeight="1">
      <c r="A106" s="22" t="s">
        <v>284</v>
      </c>
      <c r="B106" s="21" t="s">
        <v>285</v>
      </c>
      <c r="C106" s="58"/>
      <c r="D106" s="55">
        <v>1386.95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/>
      <c r="E108" s="38"/>
    </row>
    <row r="109" spans="1:5" ht="36" customHeight="1">
      <c r="A109" s="19"/>
      <c r="B109" s="20" t="s">
        <v>288</v>
      </c>
      <c r="C109" s="58"/>
      <c r="D109" s="55">
        <f>+D93-D101</f>
        <v>803232.81</v>
      </c>
      <c r="E109" s="55">
        <v>889511.59</v>
      </c>
    </row>
    <row r="110" spans="1:5" ht="32.25" customHeight="1">
      <c r="A110" s="19"/>
      <c r="B110" s="20" t="s">
        <v>289</v>
      </c>
      <c r="C110" s="58"/>
      <c r="D110" s="55">
        <f>++D76+D77</f>
        <v>2637617.839999998</v>
      </c>
      <c r="E110" s="55">
        <v>2015796.4500000007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v>181298.43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181298.43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2637617.839999998</v>
      </c>
      <c r="E114" s="55">
        <v>1834498.0200000007</v>
      </c>
    </row>
    <row r="115" spans="1:5" ht="19.5" customHeight="1">
      <c r="A115" s="19"/>
      <c r="B115" s="20" t="s">
        <v>294</v>
      </c>
      <c r="C115" s="58"/>
      <c r="D115" s="38"/>
      <c r="E115" s="55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2" t="s">
        <v>353</v>
      </c>
      <c r="B119" s="62"/>
      <c r="C119" s="68"/>
      <c r="D119" s="68"/>
      <c r="E119" s="44"/>
    </row>
    <row r="120" spans="1:2" ht="15">
      <c r="A120" s="62" t="s">
        <v>350</v>
      </c>
      <c r="B120" s="62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359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3">
      <selection activeCell="D58" sqref="D5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4" t="s">
        <v>342</v>
      </c>
      <c r="B5" s="74"/>
      <c r="C5" s="74"/>
      <c r="D5" s="74"/>
      <c r="E5" s="74"/>
    </row>
    <row r="6" spans="1:5" ht="15">
      <c r="A6" s="75" t="s">
        <v>356</v>
      </c>
      <c r="B6" s="75"/>
      <c r="C6" s="75"/>
      <c r="D6" s="75"/>
      <c r="E6" s="75"/>
    </row>
    <row r="7" spans="1:5" ht="15">
      <c r="A7" s="71"/>
      <c r="B7" s="71" t="s">
        <v>0</v>
      </c>
      <c r="C7" s="72" t="s">
        <v>1</v>
      </c>
      <c r="D7" s="73" t="s">
        <v>2</v>
      </c>
      <c r="E7" s="73"/>
    </row>
    <row r="8" spans="1:5" ht="15">
      <c r="A8" s="71"/>
      <c r="B8" s="71"/>
      <c r="C8" s="72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4958351.96</v>
      </c>
      <c r="E11" s="56">
        <v>5939852.0200000005</v>
      </c>
    </row>
    <row r="12" spans="1:5" ht="17.25" customHeight="1">
      <c r="A12" s="31"/>
      <c r="B12" s="32" t="s">
        <v>8</v>
      </c>
      <c r="C12" s="46"/>
      <c r="D12" s="56">
        <f>1499371.24+'[1]Za Novcane tokove'!$J$4+'[2]Za Novcane tokove'!$N$4</f>
        <v>4693443.83</v>
      </c>
      <c r="E12" s="56">
        <v>5901913.16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240872.31+'[1]Za Novcane tokove'!$J$7+'[2]Za Novcane tokove'!$N$7</f>
        <v>264908.13</v>
      </c>
      <c r="E14" s="56">
        <v>37938.86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3521329.98</v>
      </c>
      <c r="E16" s="56">
        <v>4599377.2</v>
      </c>
    </row>
    <row r="17" spans="1:5" ht="26.25">
      <c r="A17" s="19"/>
      <c r="B17" s="32" t="s">
        <v>13</v>
      </c>
      <c r="C17" s="46"/>
      <c r="D17" s="56">
        <f>798453.09+'[1]Za Novcane tokove'!$J$60+'[2]Za Novcane tokove'!$N$60</f>
        <v>2121879.4699999997</v>
      </c>
      <c r="E17" s="56">
        <v>1750374.15</v>
      </c>
    </row>
    <row r="18" spans="1:5" ht="26.25">
      <c r="A18" s="19"/>
      <c r="B18" s="32" t="s">
        <v>14</v>
      </c>
      <c r="C18" s="46"/>
      <c r="D18" s="56">
        <f>206226.26+'[1]Za Novcane tokove'!$J$33+'[2]Za Novcane tokove'!$N$33</f>
        <v>217603.83000000002</v>
      </c>
      <c r="E18" s="56">
        <v>107284.92</v>
      </c>
    </row>
    <row r="19" spans="1:5" ht="26.25">
      <c r="A19" s="19"/>
      <c r="B19" s="32" t="s">
        <v>15</v>
      </c>
      <c r="C19" s="46"/>
      <c r="D19" s="56">
        <f>52498.41+'[1]Za Novcane tokove'!$J$19+'[2]Za Novcane tokove'!$N$19</f>
        <v>216743.57</v>
      </c>
      <c r="E19" s="56">
        <v>285329.47</v>
      </c>
    </row>
    <row r="20" spans="1:5" ht="15">
      <c r="A20" s="19"/>
      <c r="B20" s="32" t="s">
        <v>16</v>
      </c>
      <c r="C20" s="46"/>
      <c r="D20" s="56">
        <f>184071.09+'[1]Za Novcane tokove'!$J$38+'[2]Za Novcane tokove'!$N$38</f>
        <v>240470.09999999998</v>
      </c>
      <c r="E20" s="56">
        <v>204793.05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144328.51+'[1]Za Novcane tokove'!$J$29+'[2]Za Novcane tokove'!$N$29</f>
        <v>397193.04000000004</v>
      </c>
      <c r="E22" s="56">
        <v>475647.91</v>
      </c>
    </row>
    <row r="23" spans="1:5" ht="15">
      <c r="A23" s="19"/>
      <c r="B23" s="32" t="s">
        <v>19</v>
      </c>
      <c r="C23" s="46"/>
      <c r="D23" s="56">
        <f>129468.09+6905.95+1427.67+'[2]Za Novcane tokove'!$J$49+'[2]Za Novcane tokove'!$J$51+'[2]Za Novcane tokove'!$J$53+'[2]Za Novcane tokove'!$N$49+'[2]Za Novcane tokove'!$N$51+'[2]Za Novcane tokove'!$N$53-104090.8</f>
        <v>327439.97000000003</v>
      </c>
      <c r="E23" s="56">
        <v>1775947.7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1437021.98</v>
      </c>
      <c r="E25" s="56">
        <v>1340474.8200000003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24382787.939999998</v>
      </c>
      <c r="E27" s="56">
        <v>3621275.38</v>
      </c>
    </row>
    <row r="28" spans="1:5" ht="15">
      <c r="A28" s="31"/>
      <c r="B28" s="30" t="s">
        <v>25</v>
      </c>
      <c r="C28" s="46"/>
      <c r="D28" s="56">
        <v>0</v>
      </c>
      <c r="E28" s="56">
        <v>0</v>
      </c>
    </row>
    <row r="29" spans="1:5" ht="15">
      <c r="A29" s="31"/>
      <c r="B29" s="30" t="s">
        <v>26</v>
      </c>
      <c r="C29" s="46"/>
      <c r="D29" s="56">
        <f>1833812.9+'[1]Za Novcane tokove'!$J$80+'[2]Za Novcane tokove'!$N$80</f>
        <v>24175589.45</v>
      </c>
      <c r="E29" s="56">
        <v>2039871.1400000001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1300+'[1]Za Novcane tokove'!$J$87+'[2]Za Novcane tokove'!$N$87</f>
        <v>2500</v>
      </c>
      <c r="E31" s="56">
        <v>4850</v>
      </c>
    </row>
    <row r="32" spans="1:5" ht="15">
      <c r="A32" s="31"/>
      <c r="B32" s="32" t="s">
        <v>29</v>
      </c>
      <c r="C32" s="46"/>
      <c r="D32" s="56">
        <f>29.13+6394.34+3965.72+'[2]Za Novcane tokove'!$J$97+'[2]Za Novcane tokove'!$J$104+'[2]Za Novcane tokove'!$J$127+'[2]Za Novcane tokove'!$N$97+'[2]Za Novcane tokove'!$N$104+'[2]Za Novcane tokove'!$N$127</f>
        <v>204698.49</v>
      </c>
      <c r="E32" s="56">
        <v>1576554.2399999998</v>
      </c>
    </row>
    <row r="33" spans="1:5" ht="15">
      <c r="A33" s="28">
        <v>2</v>
      </c>
      <c r="B33" s="29" t="s">
        <v>30</v>
      </c>
      <c r="C33" s="46"/>
      <c r="D33" s="56">
        <f>+SUM(D34:D41)</f>
        <v>25521590.400000002</v>
      </c>
      <c r="E33" s="56">
        <v>5237013.95</v>
      </c>
    </row>
    <row r="34" spans="1:5" ht="26.25">
      <c r="A34" s="31"/>
      <c r="B34" s="32" t="s">
        <v>31</v>
      </c>
      <c r="C34" s="46"/>
      <c r="D34" s="56">
        <f>+'[1]Za Novcane tokove'!$J$114+'[2]Za Novcane tokove'!$N$114</f>
        <v>25417499.6</v>
      </c>
      <c r="E34" s="56">
        <v>3222559.24</v>
      </c>
    </row>
    <row r="35" spans="1:5" ht="26.25">
      <c r="A35" s="31"/>
      <c r="B35" s="32" t="s">
        <v>32</v>
      </c>
      <c r="C35" s="46"/>
      <c r="D35" s="56">
        <v>0</v>
      </c>
      <c r="E35" s="56">
        <v>1996757.51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104090.8</v>
      </c>
      <c r="E40" s="56">
        <v>17697.2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-1138802.4600000046</v>
      </c>
      <c r="E42" s="56">
        <v>-1615738.5700000003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300001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f>+'[1]Za Novcane tokove'!$G$148</f>
        <v>300001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-300001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-1781.480000004638</v>
      </c>
      <c r="E56" s="56">
        <v>-760263.75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1289790.4899999946</v>
      </c>
      <c r="E58" s="56">
        <v>1291571.9699999997</v>
      </c>
    </row>
    <row r="59" spans="1:5" ht="15">
      <c r="A59" s="30"/>
      <c r="B59" s="34" t="s">
        <v>56</v>
      </c>
      <c r="C59" s="46"/>
      <c r="D59" s="56">
        <f>++E58</f>
        <v>1291571.9699999997</v>
      </c>
      <c r="E59" s="56">
        <v>2051835.72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353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358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9" t="s">
        <v>328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>
      <c r="A6" s="70" t="s">
        <v>357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1289441.33</v>
      </c>
      <c r="F8" s="38"/>
      <c r="G8" s="38"/>
      <c r="H8" s="38"/>
      <c r="I8" s="38"/>
      <c r="J8" s="55">
        <v>8885271.42</v>
      </c>
      <c r="K8" s="55">
        <v>13174724.18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1759744.69</v>
      </c>
      <c r="F12" s="38"/>
      <c r="G12" s="38"/>
      <c r="H12" s="38"/>
      <c r="I12" s="38"/>
      <c r="J12" s="38"/>
      <c r="K12" s="55">
        <v>1759744.69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1834498.02</v>
      </c>
      <c r="K15" s="55">
        <v>1834498.02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3049186.02</v>
      </c>
      <c r="F19" s="55">
        <v>0</v>
      </c>
      <c r="G19" s="55">
        <v>0</v>
      </c>
      <c r="H19" s="55">
        <v>0</v>
      </c>
      <c r="I19" s="55">
        <v>0</v>
      </c>
      <c r="J19" s="55">
        <v>10234769.44</v>
      </c>
      <c r="K19" s="55">
        <v>16283966.889999999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3049186.02</v>
      </c>
      <c r="F22" s="38"/>
      <c r="G22" s="38"/>
      <c r="H22" s="38"/>
      <c r="I22" s="38"/>
      <c r="J22" s="55">
        <f>++J19</f>
        <v>10234769.44</v>
      </c>
      <c r="K22" s="55">
        <f>++J22+I22+H22+G22+F22+E22+D22+C22+B22</f>
        <v>16283966.889999999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3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-1508709.4</v>
      </c>
      <c r="F26" s="38"/>
      <c r="G26" s="38"/>
      <c r="H26" s="38"/>
      <c r="I26" s="38"/>
      <c r="J26" s="38"/>
      <c r="K26" s="55">
        <f t="shared" si="0"/>
        <v>-1508709.4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2637617.84</v>
      </c>
      <c r="K29" s="55">
        <f t="shared" si="0"/>
        <v>2637617.84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 t="shared" si="0"/>
        <v>0</v>
      </c>
    </row>
    <row r="31" spans="1:13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 t="shared" si="0"/>
        <v>-300001</v>
      </c>
      <c r="M31" s="60"/>
    </row>
    <row r="32" spans="1:13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  <c r="M32" s="60"/>
    </row>
    <row r="33" spans="1:13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v>1540476.62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12572386.28</v>
      </c>
      <c r="K33" s="55">
        <f t="shared" si="0"/>
        <v>17112874.33</v>
      </c>
      <c r="L33" s="61"/>
      <c r="M33" s="60"/>
    </row>
    <row r="34" spans="5:13" ht="15">
      <c r="E34" s="60"/>
      <c r="M34" s="60"/>
    </row>
    <row r="35" spans="1:13" ht="15">
      <c r="A35" s="62" t="s">
        <v>352</v>
      </c>
      <c r="B35" s="62"/>
      <c r="C35" s="39"/>
      <c r="E35" s="60"/>
      <c r="M35" s="60"/>
    </row>
    <row r="36" spans="1:13" ht="15">
      <c r="A36" s="53" t="s">
        <v>350</v>
      </c>
      <c r="B36" s="39"/>
      <c r="C36" s="39"/>
      <c r="E36" s="60"/>
      <c r="J36" s="60"/>
      <c r="K36" s="60"/>
      <c r="M36" s="60"/>
    </row>
    <row r="37" spans="1:11" ht="15">
      <c r="A37" s="39"/>
      <c r="B37" s="39"/>
      <c r="C37" s="39"/>
      <c r="E37" s="60"/>
      <c r="J37" s="60"/>
      <c r="K37" s="60"/>
    </row>
    <row r="38" spans="1:11" ht="15">
      <c r="A38" s="39" t="s">
        <v>349</v>
      </c>
      <c r="B38" s="39"/>
      <c r="C38" s="39"/>
      <c r="E38" s="60"/>
      <c r="J38" s="60"/>
      <c r="K38" s="60"/>
    </row>
    <row r="39" spans="1:12" ht="15">
      <c r="A39" s="39" t="s">
        <v>359</v>
      </c>
      <c r="B39" s="39"/>
      <c r="C39" s="39"/>
      <c r="J39" s="60"/>
      <c r="K39" s="60"/>
      <c r="L39" s="60"/>
    </row>
    <row r="40" spans="10:11" ht="15">
      <c r="J40" s="60"/>
      <c r="K40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Jovana Nenezic</cp:lastModifiedBy>
  <cp:lastPrinted>2018-10-22T07:22:02Z</cp:lastPrinted>
  <dcterms:created xsi:type="dcterms:W3CDTF">2012-02-03T11:53:42Z</dcterms:created>
  <dcterms:modified xsi:type="dcterms:W3CDTF">2018-11-07T10:03:42Z</dcterms:modified>
  <cp:category/>
  <cp:version/>
  <cp:contentType/>
  <cp:contentStatus/>
</cp:coreProperties>
</file>