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195" tabRatio="941" activeTab="9"/>
  </bookViews>
  <sheets>
    <sheet name="BS" sheetId="1" r:id="rId1"/>
    <sheet name="BU" sheetId="2" r:id="rId2"/>
    <sheet name="PNK" sheetId="3" r:id="rId3"/>
    <sheet name="BRUTO_REZ" sheetId="4" state="hidden" r:id="rId4"/>
    <sheet name="ANAL PREM" sheetId="5" state="hidden" r:id="rId5"/>
    <sheet name="ANAL Štete" sheetId="6" state="hidden" r:id="rId6"/>
    <sheet name="Margina solventnosti" sheetId="7" state="hidden" r:id="rId7"/>
    <sheet name="Obveznice" sheetId="8" state="hidden" r:id="rId8"/>
    <sheet name="Podaci o štetama Godišnji" sheetId="9" state="hidden" r:id="rId9"/>
    <sheet name="BNT" sheetId="10" r:id="rId10"/>
  </sheets>
  <externalReferences>
    <externalReference r:id="rId13"/>
  </externalReferences>
  <definedNames>
    <definedName name="_xlfn.SUMIFS" hidden="1">#NAME?</definedName>
    <definedName name="_xlnm.Print_Area" localSheetId="0">'BS'!$A$1:$Q$113</definedName>
    <definedName name="_xlnm.Print_Area" localSheetId="1">'BU'!$A$1:$P$124</definedName>
    <definedName name="_xlnm.Print_Area" localSheetId="2">'PNK'!$A$1:$L$39</definedName>
  </definedNames>
  <calcPr fullCalcOnLoad="1"/>
</workbook>
</file>

<file path=xl/sharedStrings.xml><?xml version="1.0" encoding="utf-8"?>
<sst xmlns="http://schemas.openxmlformats.org/spreadsheetml/2006/main" count="679" uniqueCount="489">
  <si>
    <t>Napomena</t>
  </si>
  <si>
    <t>AKTIVA</t>
  </si>
  <si>
    <t>PASIVA</t>
  </si>
  <si>
    <t>Ukupno</t>
  </si>
  <si>
    <r>
      <t>2.3.2.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>Ulaganje u obveznice ima sledeću strukturu  :</t>
    </r>
  </si>
  <si>
    <t>Kuponske obveznice</t>
  </si>
  <si>
    <t xml:space="preserve">Ostale obveznice </t>
  </si>
  <si>
    <t xml:space="preserve">       Serija 2016</t>
  </si>
  <si>
    <t xml:space="preserve">       Serija 2017</t>
  </si>
  <si>
    <t>Požar</t>
  </si>
  <si>
    <t>Autoodgovornost</t>
  </si>
  <si>
    <t>Finansijski gubici</t>
  </si>
  <si>
    <t>Ostala neživotna osiguranja</t>
  </si>
  <si>
    <t>Rashodi naknada šteta</t>
  </si>
  <si>
    <t>Kasko</t>
  </si>
  <si>
    <t xml:space="preserve"> </t>
  </si>
  <si>
    <t>Transport</t>
  </si>
  <si>
    <t>Nezgoda</t>
  </si>
  <si>
    <t>Zdravstveno</t>
  </si>
  <si>
    <t>Šinska vozila</t>
  </si>
  <si>
    <t>Vazduhoplovi</t>
  </si>
  <si>
    <t>Ostala imovina</t>
  </si>
  <si>
    <t>Auto-odgovornost</t>
  </si>
  <si>
    <t>Vazduhoplovi-odgovornost</t>
  </si>
  <si>
    <t>Plovni objekti</t>
  </si>
  <si>
    <t>Plovni objekti-odgovornost</t>
  </si>
  <si>
    <t>Opšta odgovornost</t>
  </si>
  <si>
    <t>Krediti</t>
  </si>
  <si>
    <t>Jemstvo</t>
  </si>
  <si>
    <t>Troškovi pravne zaštite</t>
  </si>
  <si>
    <t>Putno osiguranje</t>
  </si>
  <si>
    <t>Iznos</t>
  </si>
  <si>
    <t>Bruto premija</t>
  </si>
  <si>
    <t>Promjena bruto prenosnih premija</t>
  </si>
  <si>
    <t>u EUR</t>
  </si>
  <si>
    <t>Kamatna stopa</t>
  </si>
  <si>
    <t>Datum dospijeća</t>
  </si>
  <si>
    <t>Ukupno obveznice:</t>
  </si>
  <si>
    <t>6,55%-11,01%</t>
  </si>
  <si>
    <t>6,52%-9,11%</t>
  </si>
  <si>
    <t>Imovina požar</t>
  </si>
  <si>
    <t>Odgovornost plovni objekti</t>
  </si>
  <si>
    <t>Putno</t>
  </si>
  <si>
    <t>Promjene prenosne premije u toku godine</t>
  </si>
  <si>
    <t>Promjene prenosne premije saosiguranjau toku godine</t>
  </si>
  <si>
    <t>Promjene rezervisanja za nastale prijavljene štete u toku godine</t>
  </si>
  <si>
    <t>Promjene rezervisanja za nastale a neprijavljene štete u toku godine</t>
  </si>
  <si>
    <t>Promjene rezervisanja za za troškove likvidacije šteta u toku godine</t>
  </si>
  <si>
    <t>Bruto premija - primljeno saos.</t>
  </si>
  <si>
    <t>Udio reosig. u premijama osiguranja</t>
  </si>
  <si>
    <t>Pomjena prenosnih premija za saos. dio</t>
  </si>
  <si>
    <t>Pomjena prenosnih premija za reos. dio</t>
  </si>
  <si>
    <t>Neto premija</t>
  </si>
  <si>
    <t>Kontrola</t>
  </si>
  <si>
    <t>Obračunate bruto naknade šteta</t>
  </si>
  <si>
    <t>Troškovi vezani za isplatu šteta</t>
  </si>
  <si>
    <t>Prihode  ostvareni iz bruto regresnih potraživanja</t>
  </si>
  <si>
    <t>Udio u naknadama šteta iz prihvaćenih saosiguranja</t>
  </si>
  <si>
    <t>Umanjenje za udio saos., i reos. u naknadama šteta</t>
  </si>
  <si>
    <t>Promjene bruto rezervisanja za nastale prijavljene štete (+/-)</t>
  </si>
  <si>
    <t>Promjene rezervisanja za nastale prijavljene štete za saos. i reos.dio (+/-)</t>
  </si>
  <si>
    <t>Promjena bruto rezervisanja za nastale neprijavljene štete (+/-)</t>
  </si>
  <si>
    <t>Umanjenje za udjele saos. i reos.  u rezervisanjima za nastale neprijavljene štete</t>
  </si>
  <si>
    <t>kontrola</t>
  </si>
  <si>
    <t>1. Margina solventnosti izračunata po osnovu premije</t>
  </si>
  <si>
    <t>7. Količnik 5./6. (ne smije biti veći od 1)</t>
  </si>
  <si>
    <t>Obračun margine solventnosti neživot</t>
  </si>
  <si>
    <t>Iznos u EUR</t>
  </si>
  <si>
    <t>Broj</t>
  </si>
  <si>
    <t>Prijavljene štete</t>
  </si>
  <si>
    <t>Rezervisane štete</t>
  </si>
  <si>
    <t>UKUPNO:</t>
  </si>
  <si>
    <t>Riješene štete</t>
  </si>
  <si>
    <t>Zdravstveno osiguranje</t>
  </si>
  <si>
    <t>3. Margina solventnosti za obračunski period (veća od iznosa 1.i 2.)</t>
  </si>
  <si>
    <t>BILANS STANJA</t>
  </si>
  <si>
    <t>Sjedište: Podgorica</t>
  </si>
  <si>
    <t>Vrsta osiguranja: neživotno osiguranje</t>
  </si>
  <si>
    <t>Šifra djelatnosti: 6512</t>
  </si>
  <si>
    <t>grupa računa</t>
  </si>
  <si>
    <t>POZICIJA</t>
  </si>
  <si>
    <t>Tekuća godina</t>
  </si>
  <si>
    <t>Prethodna godina</t>
  </si>
  <si>
    <t>A. Nematerijalna imovina ( A.1+A.2+A.3+A.4)</t>
  </si>
  <si>
    <t>000</t>
  </si>
  <si>
    <t>A.1.Gudvil</t>
  </si>
  <si>
    <t>002,003,004</t>
  </si>
  <si>
    <t>A.2.Druga dugoročna nematerijalna imovina</t>
  </si>
  <si>
    <t>005,006</t>
  </si>
  <si>
    <t>A.3.Potraživanja po osnovu datih avansa za dugoročna nematerijalna ulaganja i aktivna vremenska razgraničenja</t>
  </si>
  <si>
    <t>008,009</t>
  </si>
  <si>
    <t>A.4. Umanjenje i ispravka vrijednosti nematerijalnih ulaganja (+/-)</t>
  </si>
  <si>
    <t>B. Nekretnine, postrojenja i oprema za neposredeno obavljanje  djelatnosti osiguranja (B.1+B.2+B.3+B.4+B.5)</t>
  </si>
  <si>
    <t>010</t>
  </si>
  <si>
    <t>B.1.Zemljište i objekti za neposredno obavljanje djelatnosti osiguranja</t>
  </si>
  <si>
    <t>011, 012</t>
  </si>
  <si>
    <t>B.2.Oprema i sitan inventar za neposredno obavljanje djelatnosti osiguranja</t>
  </si>
  <si>
    <t>013</t>
  </si>
  <si>
    <t>B.3.Potraživanja po osnovu datih avansa za nekretnine, postrojenja i opremu za neposredno obavljanje djelatnosti osiguranja</t>
  </si>
  <si>
    <t>014,015, 016</t>
  </si>
  <si>
    <t>B.4.Nekretnine, postrojenja i oprema za neposredeno obavljanje djelatnosti osiguranja u izgradnji</t>
  </si>
  <si>
    <t>019</t>
  </si>
  <si>
    <t>B.5.Ispravka vrijednosti nekretnina, postrojenja i opreme za neposredno obavljanje djelatnosti osiguranja (+/-)</t>
  </si>
  <si>
    <t>C. Dugoročna finansijska ulaganja (C1+C2)</t>
  </si>
  <si>
    <t>C1. Dugoročna finansijska ulaganja kapitala i tehničkih rezervi</t>
  </si>
  <si>
    <t>020,030,040,050,060,070</t>
  </si>
  <si>
    <t>C1.1.Hartije od vrijednosti</t>
  </si>
  <si>
    <t>021,031,041,051,061,071</t>
  </si>
  <si>
    <t>C1.2.Obveznice,odnosno druge dužničke hartije od vrijednosti</t>
  </si>
  <si>
    <t>022,032,042,052,062,072</t>
  </si>
  <si>
    <t>C1.3.Akcije</t>
  </si>
  <si>
    <t>023,033,043,053,063,073</t>
  </si>
  <si>
    <t>C1.4.Ulaganja u investicione fondove</t>
  </si>
  <si>
    <t>024,034,044,054,064,074</t>
  </si>
  <si>
    <t>C1.5.Dugoročni depoziti i druga dugoročna finansijska ulaganja</t>
  </si>
  <si>
    <t>025,035,045,055,065,075</t>
  </si>
  <si>
    <t>C1.6.Investicione nekretnine i druge nekretnine, postrojenja i oprema, koji nisu namijenjeni za neposredno obavljanje djelatnosti osiguranja</t>
  </si>
  <si>
    <t>026</t>
  </si>
  <si>
    <t>C1.7 Udjeli i učešća u društvima</t>
  </si>
  <si>
    <t>027</t>
  </si>
  <si>
    <t>C1.8 Dugoročna poslovna potraživanja i druga dugoročna potraživanja</t>
  </si>
  <si>
    <t>028,036,046,056,066,076</t>
  </si>
  <si>
    <t xml:space="preserve">C1.9 Izvedeni finansijski instrumenti </t>
  </si>
  <si>
    <t>029,037,047,057,067,077</t>
  </si>
  <si>
    <t>C1.10 Druga dugoročna finansijska ulaganja</t>
  </si>
  <si>
    <t>038,048,058,068,078</t>
  </si>
  <si>
    <t>C1.11 Stalna imovina koja se drži za prodaju</t>
  </si>
  <si>
    <t>C2. Dugoročna finansijska ulaganja u grupu društava, pridružena i zajednički kontrolisana društva</t>
  </si>
  <si>
    <t>080,081,083,084,085</t>
  </si>
  <si>
    <t>C2.1.Akcije, dužničke hartije od vrijednosti i izvedeni finansijski instrumenti u grupu društava, pridružena i zajednički kontrolisana</t>
  </si>
  <si>
    <t>082</t>
  </si>
  <si>
    <t>C2.2.Depoziti kod grupe banaka,kod pridruženih banaka i kod zajednički kontrolisanih banaka</t>
  </si>
  <si>
    <t>086,087</t>
  </si>
  <si>
    <t>C2.3.Druga finansijska ulaganja u grupu društava, pridružena i zajednički kontrolisana društva</t>
  </si>
  <si>
    <t>D.Kratkoročna finansijska ulaganja (D.1+D.2+D.3)</t>
  </si>
  <si>
    <t>180,182,184</t>
  </si>
  <si>
    <t>D.1 Hartije od vrijednosti</t>
  </si>
  <si>
    <t>181,183,185</t>
  </si>
  <si>
    <t>D.2 Kratkoročni depoziti kod banaka</t>
  </si>
  <si>
    <t>D.3 Izvedeni finansijski instrumenti i druga kratkoročna finansijska ulaganja</t>
  </si>
  <si>
    <t>E. Kratkoročna sredstva (E.1+E.2+E.3)</t>
  </si>
  <si>
    <t>E.1 Gotovinska sredstva</t>
  </si>
  <si>
    <t>E.2 Kratkoročna potraživanja</t>
  </si>
  <si>
    <t>E.2.1 Kratkoročna potraživanja iz neposrednih poslova osiguranja</t>
  </si>
  <si>
    <t>E.2.2 Kratkoročna potraživanja za premije reosiguranja i saosiguranja</t>
  </si>
  <si>
    <t>E.2.3 Kratkoročna potraživanja za udjele u naknadama šteta</t>
  </si>
  <si>
    <t>E.2.4 Druga kratkoročna potraživanja iz poslova osiguranja</t>
  </si>
  <si>
    <t>E.2.5 Kratkoročna potraživanja iz finansiranja</t>
  </si>
  <si>
    <t>E.2.6 Druga kratkoročna potraživanja</t>
  </si>
  <si>
    <t>310,311,319,320,321,329</t>
  </si>
  <si>
    <t>E.3 Zalihe materijala i sitnog inventara</t>
  </si>
  <si>
    <t>F. Udio reosiguravača u tehničkim rezervama</t>
  </si>
  <si>
    <t>G. Aktivna vremenska razgraničenja</t>
  </si>
  <si>
    <t xml:space="preserve"> G.1 Odloženi troškovi sticanja osiguranja</t>
  </si>
  <si>
    <t xml:space="preserve"> 190, 193, 194, 195, 196, 198</t>
  </si>
  <si>
    <t xml:space="preserve"> G.2 Ostala aktivna vremenska razgraničenja</t>
  </si>
  <si>
    <t>H. Odložena poreska sredstva</t>
  </si>
  <si>
    <t>UKUPNO AKTIVA</t>
  </si>
  <si>
    <t>A. Osnovni kapital (A.1+A.2)</t>
  </si>
  <si>
    <t>A.1 Akcijski kapital-obične akcije</t>
  </si>
  <si>
    <t>A.2 Akcijski kapital- povlašćene akcije</t>
  </si>
  <si>
    <t>B. Rezerve (B.1+B.2+B.3+B.4+B.5)</t>
  </si>
  <si>
    <t>B.1 Kapitalne rezerve</t>
  </si>
  <si>
    <t>B.2 Rezerve iz dobiti</t>
  </si>
  <si>
    <t>B.2.1 Zakonske rezerve</t>
  </si>
  <si>
    <t>B.2.2 Rezerve ze sopstvene akcije</t>
  </si>
  <si>
    <t>B.2.3 Statutarne rezerve</t>
  </si>
  <si>
    <t>B.2.4 Ostale rezerve iz dobitka</t>
  </si>
  <si>
    <t>B.3 Sopstvene akcije</t>
  </si>
  <si>
    <t>940-949</t>
  </si>
  <si>
    <t>B.4 Revalorizacione rezerve</t>
  </si>
  <si>
    <t>B.5 Prenesena i nerasporedjena dobit/gubitak (+/-)</t>
  </si>
  <si>
    <t>920-925</t>
  </si>
  <si>
    <t>B.5.1 Prenesena dobit/gubitak  iz prethodnih godina (+/-)</t>
  </si>
  <si>
    <t>921-926</t>
  </si>
  <si>
    <t>B.5.2 Neraspoređena dobit/ gubitak tekuće poslovne godine (+/-)</t>
  </si>
  <si>
    <t>C.Rezervisanja (C.1+C.2+C.3)</t>
  </si>
  <si>
    <t xml:space="preserve">C.1 Bruto tehničke rezerve </t>
  </si>
  <si>
    <t>C.1.1 Bruto prenosne premije</t>
  </si>
  <si>
    <t>C.1.2 Bruto rezervisanja za nastale prijavljene štete</t>
  </si>
  <si>
    <t>C.1.3 Bruto rezervisanja za nastale i neprijavljene štete</t>
  </si>
  <si>
    <t>C.1.4 Bruto rezervisanja za troškove likvidacije šteta</t>
  </si>
  <si>
    <t>C.1.5 Bruto rezervisanja za izravnanje rizika</t>
  </si>
  <si>
    <t>981, 986,987,988,989</t>
  </si>
  <si>
    <t>C.1.6 Bruto ostala druga osiguravajuća tehnička rezervisanja</t>
  </si>
  <si>
    <t>C.2. Matematička rezerva i druga tehnička rezervisanja životnih osiguranja</t>
  </si>
  <si>
    <t>C.2.1 Bruto matematička rezervisanja za životna osiguranja</t>
  </si>
  <si>
    <t>C.2.2 Bruto matematička rezervisanja za životna osiguranja kod kojih ugovarač osiguranja preuzima rizik ulaganja</t>
  </si>
  <si>
    <t>C.2.3 Bruto matematička rezervisanja za druge vrste osiguranja za koje je potrebno formirati matematička rezervisanja</t>
  </si>
  <si>
    <t>C.2.4 Bruto rezerisanja za učešće u dobiti</t>
  </si>
  <si>
    <t>C.3 Ostala rezervisanja</t>
  </si>
  <si>
    <t xml:space="preserve">C.3.1 Rezervisanja  za penzije, jubilarne nagrade i otpremnine </t>
  </si>
  <si>
    <t>C.3.2 Ostala rezervisanja, osim tehničkih rezervisanja</t>
  </si>
  <si>
    <t>D. Kratkoročne obaveze (D.1+D.2+D.3+D.4+D.5+D.6+D.7)</t>
  </si>
  <si>
    <t>D.1 Kratkoročne obaveze iz neposrednih poslova osiguranja</t>
  </si>
  <si>
    <t>D.2 Kratkoročne obaveze za premije iz saosiguranja i reosiguranja</t>
  </si>
  <si>
    <t>D.3 Kratkoročne obaveze za udjele u iznosima šteta</t>
  </si>
  <si>
    <t>D.4 Druge kratkoročene obaveze iz poslova osiguranja</t>
  </si>
  <si>
    <t>D.5 Kratkoročne obaveze iz finasiranja</t>
  </si>
  <si>
    <t>D.6 Kratkoročne obaveze prema zaposlenima</t>
  </si>
  <si>
    <t>27, 28</t>
  </si>
  <si>
    <t>D.7 Druge kratkoročne obaveze i  izvedeni finansijski instrumenti</t>
  </si>
  <si>
    <t>E. Dugoročne obaveze iz finansiranja i poslovanja (E.1+E.2+E.3+E.4)</t>
  </si>
  <si>
    <t>E.1 Obaveze prema bankama</t>
  </si>
  <si>
    <t>E.2 Obaveze po izdatim hartijama od vrijednosti</t>
  </si>
  <si>
    <t>952,953,955,956</t>
  </si>
  <si>
    <t>E.3 Druge finansijske obaveze</t>
  </si>
  <si>
    <t>E.4 Obaveze za odloženi porez</t>
  </si>
  <si>
    <t>F. Pasivna vremenska razgraničenja</t>
  </si>
  <si>
    <t>UKUPNO PASIVA</t>
  </si>
  <si>
    <t>BILANS USPJEHA</t>
  </si>
  <si>
    <t xml:space="preserve">Napomena </t>
  </si>
  <si>
    <t>I z n o s</t>
  </si>
  <si>
    <t>I POSLOVNI PRIHODI (1+2)</t>
  </si>
  <si>
    <t xml:space="preserve">1. Prihod od premije osiguranja i saosiguranja </t>
  </si>
  <si>
    <t>1.1 Obračunate bruto premije osiguranja</t>
  </si>
  <si>
    <t>1.2 Primljene premije saosiguranja</t>
  </si>
  <si>
    <t>1.3 Primljene premije reosiguranja i premije reosiguranja iz cesije</t>
  </si>
  <si>
    <t>1.4 Smanjenje za udjele saosiguravača u premijama osiguranja</t>
  </si>
  <si>
    <t>1.5 Smanjenje za udio reosiguranja u premijama osiguranja i za udjele retrocesionara u premijama osiguranja</t>
  </si>
  <si>
    <t>1.6 Promjene bruto prenosnih premija (+/-)</t>
  </si>
  <si>
    <t>1.7 Promjene prenosnih premija za saosiguravajući dio (+/-)</t>
  </si>
  <si>
    <t>1.8 Promjene prenosnih premija za reosiguravajući dio (+/-)</t>
  </si>
  <si>
    <t>2. Neto prihodi od ostalih usluga</t>
  </si>
  <si>
    <t>2.1 Prihodi od usluga za obavljanje drugih poslova osiguranja</t>
  </si>
  <si>
    <t>2.2 Prihod od ukinutih rezervisanja, osim tehničkih rezervisanja</t>
  </si>
  <si>
    <t>2.3 Revalorizacioni poslovni prihodi</t>
  </si>
  <si>
    <t>2.4 Prihodi od drugih usluga</t>
  </si>
  <si>
    <t>II  POSLOVNI RASHODI (1+2+3)</t>
  </si>
  <si>
    <t>1. Rashodi naknada šteta</t>
  </si>
  <si>
    <t>1.1 Obračunate bruto naknade šteta</t>
  </si>
  <si>
    <t>1.2 Troškovi vezani za isplatu šteta*</t>
  </si>
  <si>
    <t>1.3 Umanjenje za prihode  ostvarene iz bruto regresnih potraživanja</t>
  </si>
  <si>
    <t>1.4 Udio u naknadama šteta iz prihvaćenih saosiguranja, reosiguranja i retrocesija</t>
  </si>
  <si>
    <t>1.5 Umanjenje za udio saosiguravača, reosiguravača i retrocesionara u naknadama šteta</t>
  </si>
  <si>
    <t>1.6 Promjene bruto rezervisanja za nastale prijavljene štete (+/-)</t>
  </si>
  <si>
    <t>1.7 Promjene rezervisanja za nastale prijavljene štete za saosiguravajući i reosiguravajući dio (+/-)</t>
  </si>
  <si>
    <t>1.8 Promjena bruto rezervisanja za nastale neprijavljene štete (+/-)</t>
  </si>
  <si>
    <t>1.9 Umanjenje za udjele saosiguravala i reosiguravača i retrocesionara u rezervisanjima za nastale neprijavljene štete</t>
  </si>
  <si>
    <t>1.10  Promjena rezervisanja za troškove likvidacije šteta</t>
  </si>
  <si>
    <t>2. Rashodi za  promjene neto tehničkih rezervisanja</t>
  </si>
  <si>
    <t>410, 411</t>
  </si>
  <si>
    <t>2.1 Promjene rezervisanja za bonuse i popuste i  storno (+/-)</t>
  </si>
  <si>
    <t>412,413,414</t>
  </si>
  <si>
    <t>2.2 Promjene matematičkih rezervisanja (+/-)</t>
  </si>
  <si>
    <t>2.3 Promjena rezervisanja za izravnanje  rizika (+/-)</t>
  </si>
  <si>
    <t>2.4. Promjena rezervisanja za prenosne premije (+/-)</t>
  </si>
  <si>
    <t>2.5 Promjena drugih tehničkih rezervisanja (+/-)</t>
  </si>
  <si>
    <t>3. Ostali troškovi, doprinosi i rezervisanja</t>
  </si>
  <si>
    <t>3.1 Troškovi za preventivu</t>
  </si>
  <si>
    <t>3.2 Vatrogasni doprinos</t>
  </si>
  <si>
    <t>3.3 Garantni fond</t>
  </si>
  <si>
    <t>3.4 Troškovi nadzornog organa</t>
  </si>
  <si>
    <t>3.5 Troškovi ispravke vrijednosti premije osiguranja</t>
  </si>
  <si>
    <t>3.6 Drugi ostali neto troškovi osiguranja</t>
  </si>
  <si>
    <t>3.7 Rezervacije za penzije, jubilarne nagrade i otpremnine povodom penzionisanja</t>
  </si>
  <si>
    <t>3.8 Rezervacija za onerozne (štetne) ugovore</t>
  </si>
  <si>
    <t>3.9 Druge rezervacije</t>
  </si>
  <si>
    <t>III DOBITAK/GUBITAK - BRUTO POSLOVNI REZULTAT (I-II)</t>
  </si>
  <si>
    <t>IV TROŠKOVI SPROVOĐENJA OSIGURANJA (1-2+3+4+5+6+7-8)*</t>
  </si>
  <si>
    <t>1. Troškovi sticanja osiguranja</t>
  </si>
  <si>
    <t>2. Promjene u razgraničenim troškovima sticanja osiguranja</t>
  </si>
  <si>
    <t>3. Amortizacija</t>
  </si>
  <si>
    <t>4. Troškovi rada</t>
  </si>
  <si>
    <t>4.1 Troškovi zarada, naknada zarada i ostalih primanja zaposlenih</t>
  </si>
  <si>
    <t>4.3 Porezi i doprinosi na isplaćene zarade</t>
  </si>
  <si>
    <t>4.5 Drugi troškovi rada</t>
  </si>
  <si>
    <t>5. Materijalni troškovi</t>
  </si>
  <si>
    <t>5.1 Troškovi materijala za popravku i održavanje, otpis sitnog inventara i usklađivanje</t>
  </si>
  <si>
    <t>5.2 Troškovi kancelarijskog materijala</t>
  </si>
  <si>
    <t>5.3 Troškovi energije</t>
  </si>
  <si>
    <t>5.4 Drugi troškovi materijala</t>
  </si>
  <si>
    <t>6. Ostali troškovi usluga</t>
  </si>
  <si>
    <t>6.1 Troškovi konsultantskih usluga (troškovi po ugovorima o djelu, ugovorima o autorskom radu, intelektualnih usluga - zajedno sa dažbinama, koje idu na teret preduzeća)</t>
  </si>
  <si>
    <t>6.2 Zakupnine</t>
  </si>
  <si>
    <t>6.3 Troškovi platnog prometa i bankarskih usluga</t>
  </si>
  <si>
    <t>6.4 Premije osiguranja</t>
  </si>
  <si>
    <t>6.5 Troškovi reklame, propagande i reprezentacije</t>
  </si>
  <si>
    <t>6.6 Troškovi drugih usluga</t>
  </si>
  <si>
    <t>7. Drugi troškovi</t>
  </si>
  <si>
    <t>8. Umanjenje za prihode od provizije reosiguranja</t>
  </si>
  <si>
    <t>V DOBITAK/GUBITAK - NETO POSLOVNI REZULTAT (III-IV)</t>
  </si>
  <si>
    <t>VI FINANSIJSKI REZULTAT OD ULAGANJA (3+6)</t>
  </si>
  <si>
    <t>1. Prihodi od ulaganja  sredstava tehničkih rezervi i matematičke rezerve</t>
  </si>
  <si>
    <t>1.1 Prihodi od kamata</t>
  </si>
  <si>
    <t>1.2 Povećanje fer vrijednosti prilikom upotrebe posebnih pravila za obračunavanje rizika</t>
  </si>
  <si>
    <t xml:space="preserve">1.3 Dobici od finansijskih sredstva i finansijskih obaveza </t>
  </si>
  <si>
    <t>1.4 Prihodi od dividendi i drugih udjela u dobitku</t>
  </si>
  <si>
    <t>1.5 Pozitivne kursne razlike</t>
  </si>
  <si>
    <t xml:space="preserve">773, 776 ,777 , 778,779,780,781,782 </t>
  </si>
  <si>
    <t>1.6 Drugi prihodi</t>
  </si>
  <si>
    <t>2. Rashodi od ulaganja  sredstava tehničkih rezervi i matematičke rezerve</t>
  </si>
  <si>
    <t>2.1 Rashodi od kamata</t>
  </si>
  <si>
    <t xml:space="preserve">2.2 Gubici  kod finansijskih sredstva i finansijskih obaveza </t>
  </si>
  <si>
    <t>2.3 Rashodi od umanjenja vrijednosti</t>
  </si>
  <si>
    <t>2.4 Negativne kursne razlike</t>
  </si>
  <si>
    <t>731,736,737,738,739</t>
  </si>
  <si>
    <t>2.5 Drugi finansijski rashodi</t>
  </si>
  <si>
    <t>740,741,742,743,744,745,746,</t>
  </si>
  <si>
    <t>2.6 Rashodi nastali investiranjem tehničkih rezervi  u investicione nekretnine</t>
  </si>
  <si>
    <t>3. Neto finansijski rezultat od ulaganja  sredstava tehničkih rezervi i matematičke rezerve (1-2)</t>
  </si>
  <si>
    <t xml:space="preserve">4. Prihodi od ulaganja  koja se ne finansiraju iz sredstava tehničkih rezervi </t>
  </si>
  <si>
    <t>4.1 Prihodi od kamata</t>
  </si>
  <si>
    <t xml:space="preserve">4.2 Dobici od finansijskih sredstva i finansijskih obaveza </t>
  </si>
  <si>
    <t>4.3 Drugi prihodi od ulaganja</t>
  </si>
  <si>
    <t>4.4 Prihodi od dividendi i drugih udjela u dobitku</t>
  </si>
  <si>
    <t xml:space="preserve">775 ,776,777,779 </t>
  </si>
  <si>
    <t>4.5 Drugi finansijski prihodi</t>
  </si>
  <si>
    <t>780,781,782</t>
  </si>
  <si>
    <t>4.6 Prihodi od ulaganja  u  investicione nekretnine</t>
  </si>
  <si>
    <t>783, 784, 785, 786,787,788,789</t>
  </si>
  <si>
    <t>4.7 Drugi prihodi</t>
  </si>
  <si>
    <t xml:space="preserve">5. Rashodi od ulaganja  koja se ne finansiraju iz sredstava tehničkih rezervi </t>
  </si>
  <si>
    <t>5.1 Rashodi od kamata</t>
  </si>
  <si>
    <t xml:space="preserve">5.2 Gubici kod finansijskih sredstava i finansijskih obaveza </t>
  </si>
  <si>
    <t>5.3 Rashodi od umanjenja vrijednosti</t>
  </si>
  <si>
    <t>731, 733, 736, 737, 738, 739</t>
  </si>
  <si>
    <t>5.4 Drugi finansijski rashodi</t>
  </si>
  <si>
    <t>740,741,742,743,744</t>
  </si>
  <si>
    <t>5.5 Rashodi od amortizacije, vrednovanje po fer vrijednosti investicionih nekretnina</t>
  </si>
  <si>
    <t>5.6 Rashodi za druge nekretnine</t>
  </si>
  <si>
    <t>5.7 Novčane kazne i odštete, drugi rashodi</t>
  </si>
  <si>
    <t>6. Neto finansijski rezultat od ulaganja  koja se ne finansiraju iz sredstava tehničkih rezervi (4-5)</t>
  </si>
  <si>
    <t>VII DOBITAK/GUBITAK IZ REDOVNOG POSLOVANJA PRIJE OPOREZIVANJA (V+VI)</t>
  </si>
  <si>
    <t>VIII POREZ NA DOBIT</t>
  </si>
  <si>
    <t>1.1 Porez na dobit</t>
  </si>
  <si>
    <t>1.2 Prihodi (rashodi) na ime odloženog poreza</t>
  </si>
  <si>
    <t>IX NETO DOBIT/GUBITAK ZA POSLOVNU GODINU (+/-)</t>
  </si>
  <si>
    <t>X  RASPODJELA NETO DOBITI</t>
  </si>
  <si>
    <t>830,831,832,833,834,839</t>
  </si>
  <si>
    <t>1. Raspodjela neto dobiti</t>
  </si>
  <si>
    <t>XI  ZARADA PO AKCIJI</t>
  </si>
  <si>
    <t>IZVJEŠTAJ O PROMJENAMA NA KAPITALU</t>
  </si>
  <si>
    <t>Pozicija</t>
  </si>
  <si>
    <t>Uplaćeni kapital-redovne akcije</t>
  </si>
  <si>
    <t>Uplaćeni kapital-povlašćene  akcije</t>
  </si>
  <si>
    <t>Revalorizacijska rezerva - zemljište i građevinski objekti</t>
  </si>
  <si>
    <t>Revalorizacijska rezerva-finansijska ulaganja</t>
  </si>
  <si>
    <t>Ostale revalorizacijske rezerve</t>
  </si>
  <si>
    <t>Zakonske rezerve</t>
  </si>
  <si>
    <t>Statutarne rezerve</t>
  </si>
  <si>
    <t>Ostale rezerve (sopstvene akcije)</t>
  </si>
  <si>
    <t>Neraspoređena dobit ili preneseni gubitak</t>
  </si>
  <si>
    <t>Ukupno (kapital i rezerve)</t>
  </si>
  <si>
    <t>Stanje na dan 1. januar prethodne godine</t>
  </si>
  <si>
    <t>Ispravka greški prethodnog perioda</t>
  </si>
  <si>
    <t>Promjena računovodstvenih politika</t>
  </si>
  <si>
    <t>Stanje na dan 1. januar prethodne godine (prepravljeno)</t>
  </si>
  <si>
    <t>Promjena fer vrijednosti finansijske imovine raspoložive za prodaju</t>
  </si>
  <si>
    <t>Realizovani dobici/gubici od finansijske imovine raspoložive za prodaju</t>
  </si>
  <si>
    <t>Ostali dobici/gubici priznati direktno i kapitalu i rezervama</t>
  </si>
  <si>
    <t>Dobitak/gubitak prethodnog perioda</t>
  </si>
  <si>
    <t>Povećanje/smanjenje osnovnog kapitala</t>
  </si>
  <si>
    <t>Dividende</t>
  </si>
  <si>
    <t>Prenos dobiti u rezerve</t>
  </si>
  <si>
    <t>Stanje na dan 31. decembar prethodne godine</t>
  </si>
  <si>
    <t>Stanje na dan 1. januar tekuće godine</t>
  </si>
  <si>
    <t>Ispravka greški prethodnog razdoblja</t>
  </si>
  <si>
    <t>Promjena fer  vrijednosti finansijske imovine raspoložive za prodaju</t>
  </si>
  <si>
    <t>Ostali gubici/dobici priznati direktno i kapitalu i rezervama</t>
  </si>
  <si>
    <t>Dobitak/gubitak tekućeg perioda</t>
  </si>
  <si>
    <t>Stanje na dan 31. decembar tekuće godine</t>
  </si>
  <si>
    <t>Prenosna premija na dan 31.decembar</t>
  </si>
  <si>
    <t>Prenosna premija saosiguranja na dan 31. decembar</t>
  </si>
  <si>
    <t>Ukupno prenosna premija na 31. decembar</t>
  </si>
  <si>
    <t>Rezervisane nastale prijavljene štete na dan 31. decembar</t>
  </si>
  <si>
    <t>Rezervisanja nastale a neprijavljene štete na dan 31.decembar</t>
  </si>
  <si>
    <t>Rezervisanja troškove likvidacije šteta na dan 31. decembar</t>
  </si>
  <si>
    <t>Ukupno bruto rezervisanja za štete na 31. decembar</t>
  </si>
  <si>
    <t>Prenosna premija, stanje na dan 1. januar</t>
  </si>
  <si>
    <t>Prenosna premija saosiguranja, stanje na dan 1. januar</t>
  </si>
  <si>
    <t>Rezervisane nastale prijavljene štete, stanje na dan 1. januar</t>
  </si>
  <si>
    <t>Rezervisanja za nastale a neprijavljene štete, stanje na dan 1. januar</t>
  </si>
  <si>
    <t>Rezervisanja za troškove likvidacije šteta, stanje na dan 1. januar</t>
  </si>
  <si>
    <t xml:space="preserve">       Serija 2019</t>
  </si>
  <si>
    <t xml:space="preserve">       Serija 2020</t>
  </si>
  <si>
    <t>od 1 do 3 godine</t>
  </si>
  <si>
    <t>kuponske obveznice</t>
  </si>
  <si>
    <t xml:space="preserve">ostale obveznice </t>
  </si>
  <si>
    <t>od 3 do 5 godina</t>
  </si>
  <si>
    <t>Izvršni direktor:  Nela Belević</t>
  </si>
  <si>
    <t>Naziv društva za osiguranje: UNIQA neživotno osiguranje ad</t>
  </si>
  <si>
    <t>2. Margina solventnosti izračunata po metodi prosječnih rashoda za štete</t>
  </si>
  <si>
    <t>4. Margina solventnosti na 31.12.2015.</t>
  </si>
  <si>
    <t>8. Margina solventnosti na 31.12.2016. ( 4.*7.)</t>
  </si>
  <si>
    <t>5. Rezerve za štete u samopridržaju na kraju tekuće 2016.godine</t>
  </si>
  <si>
    <t>6. Rezerve za štete u samopridržaju na kraju prethodne 2015.godine</t>
  </si>
  <si>
    <t>Promjena rezervisanja za troškove procjene i likvidacije šteta</t>
  </si>
  <si>
    <t xml:space="preserve">       Serija 2021</t>
  </si>
  <si>
    <t>do 1 godine</t>
  </si>
  <si>
    <t>preko 5 godina</t>
  </si>
  <si>
    <t>3.12,16</t>
  </si>
  <si>
    <t>3.12,17</t>
  </si>
  <si>
    <t>3.16</t>
  </si>
  <si>
    <t>U Podgorici, 26.02.2018.</t>
  </si>
  <si>
    <t>PwC reconciliation</t>
  </si>
  <si>
    <t>Per TB</t>
  </si>
  <si>
    <t>Difference</t>
  </si>
  <si>
    <t>090</t>
  </si>
  <si>
    <t>972, 973</t>
  </si>
  <si>
    <t>Check</t>
  </si>
  <si>
    <t>Difference is deferred tax assets from current year profit.</t>
  </si>
  <si>
    <t>Difference refers to amount under 1.1. (cell I95). Net difference is 0 (cell J78).</t>
  </si>
  <si>
    <t>Difference refers to amount under 1.1. (cell I80). Net difference is 0 (cell J78).</t>
  </si>
  <si>
    <t>Explained difference</t>
  </si>
  <si>
    <t>Explanation</t>
  </si>
  <si>
    <t>Final difference</t>
  </si>
  <si>
    <r>
      <t xml:space="preserve">9702, 9712, 9722, 9732, 9742, </t>
    </r>
    <r>
      <rPr>
        <sz val="10"/>
        <color indexed="10"/>
        <rFont val="Calibri"/>
        <family val="2"/>
      </rPr>
      <t>9802</t>
    </r>
    <r>
      <rPr>
        <sz val="10"/>
        <color indexed="8"/>
        <rFont val="Calibri"/>
        <family val="2"/>
      </rPr>
      <t>, 9812, 9822, 9832, 9842, 9852, 9862, 9872, 9882, 9892</t>
    </r>
  </si>
  <si>
    <t>Difference refers to salaries and other expenses. Net difference is 0 (Acquisition costs in cell J55).</t>
  </si>
  <si>
    <t>Difference refers to other costs of services and other expenses. Net difference is 0 (Acquisition costs in cell J55).</t>
  </si>
  <si>
    <t>Difference refers to salaries and other costs of services. Net difference is 0 (Acquisition costs in cell J55).</t>
  </si>
  <si>
    <t>3.10,14</t>
  </si>
  <si>
    <t>3.11,15</t>
  </si>
  <si>
    <t>3.12,18</t>
  </si>
  <si>
    <t>3.9,13</t>
  </si>
  <si>
    <t>3.14,22</t>
  </si>
  <si>
    <t>3.12,4,19</t>
  </si>
  <si>
    <t>3.15,23</t>
  </si>
  <si>
    <t>3.15,4,23</t>
  </si>
  <si>
    <t>3.12,24</t>
  </si>
  <si>
    <t>3.12,25</t>
  </si>
  <si>
    <t>3.3,7</t>
  </si>
  <si>
    <t>3.4,8</t>
  </si>
  <si>
    <t>3.5,9</t>
  </si>
  <si>
    <t>3.6,10</t>
  </si>
  <si>
    <t>3.7,11</t>
  </si>
  <si>
    <t>3.8,12</t>
  </si>
  <si>
    <t>od 01.01. do 31.12.2018.</t>
  </si>
  <si>
    <t>Stanje na dan 01.01.2017.</t>
  </si>
  <si>
    <t>od  01.01. do 31.12.2018.</t>
  </si>
  <si>
    <t>Stanje na dan 31.12.2016.</t>
  </si>
  <si>
    <r>
      <t xml:space="preserve">969, </t>
    </r>
    <r>
      <rPr>
        <sz val="10"/>
        <rFont val="Calibri"/>
        <family val="2"/>
      </rPr>
      <t>298</t>
    </r>
  </si>
  <si>
    <t>U Podgorici, 25.01.2019.</t>
  </si>
  <si>
    <t>Lice odgovorno za sastavljanje bilansa:  Nina Vukčević</t>
  </si>
  <si>
    <t>BILANS NOVČANIH TOKOVA</t>
  </si>
  <si>
    <t xml:space="preserve">A </t>
  </si>
  <si>
    <t>Tokovi gotovine iz poslovnih aktivnosti</t>
  </si>
  <si>
    <t>Priliv gotovine iz poslovnih aktivnosti</t>
  </si>
  <si>
    <t>Prilivi od premija (iz osiguranja, saosiguranja i reosiguranja)</t>
  </si>
  <si>
    <t xml:space="preserve">Prilivi od učešća u naknadi štete (saosiguranje i reosiguranje) </t>
  </si>
  <si>
    <t>Prilivi po osnovu ostalih poslovnih prihoda</t>
  </si>
  <si>
    <t>Prilivi po osnovu vanrednih prihoda</t>
  </si>
  <si>
    <t>Odliv gotovine iz poslovnih aktivnosti</t>
  </si>
  <si>
    <t>Odlivi po osnovu naknada šteta (iz osiguranja, saosiguranja i reosiguranja)</t>
  </si>
  <si>
    <t>Odlivi po osnovu premija (saosiguranja, reosiguranja, kao i provizija po osnovu reosiguranja i saosiguranja)</t>
  </si>
  <si>
    <t>Odlivi po osnovu bruto zarada, naknada zarada i drugih ličnih rashoda</t>
  </si>
  <si>
    <t>Odlivi po osnovu poreza, doprinosa i drugih dažbina</t>
  </si>
  <si>
    <t>Odlivi po osnovu zakupnina</t>
  </si>
  <si>
    <t>Odlivi po osnovu provizija (zastupnicima i posrednicima)</t>
  </si>
  <si>
    <t>Odlivi po osnovu drugih troškova poslovanja</t>
  </si>
  <si>
    <t>Odlivi po osnovu vanrednih rashoda</t>
  </si>
  <si>
    <t xml:space="preserve">Neto promjena gotovine iz poslovnih djelatnosti </t>
  </si>
  <si>
    <t>B</t>
  </si>
  <si>
    <t>Tokovi gotovine iz aktivnosti investiranja</t>
  </si>
  <si>
    <t xml:space="preserve">Prilivi gotovine iz aktivnosti investiranja </t>
  </si>
  <si>
    <t>Prilivi od prodaje hartija od vrijednosti</t>
  </si>
  <si>
    <t>Prilivi od ulaganja u hartije od vrijednosti</t>
  </si>
  <si>
    <t>Prilivi od prodaje nematerijalnih ulaganja i osnovnih sredstava</t>
  </si>
  <si>
    <t>Prilivi od zakupnina</t>
  </si>
  <si>
    <t>Ostali prilivi iz aktivnosti investiranja</t>
  </si>
  <si>
    <t>Odlivi gotovine iz aktivnosti investiranja</t>
  </si>
  <si>
    <t>Odlivi po osnovu ulaganja u hartije od vrijednosti koje su izdate od strane Crne Gore</t>
  </si>
  <si>
    <t>Odlivi po osnovu ulaganja u hartije od vrijednosti koje su izdate od strane Centralnih banaka i Vlada stranih zemalja</t>
  </si>
  <si>
    <t>Odlivi po osnovu ulaganja u obveznice, odnosno druge dužničke hartije od vrijednosti kojima se trguje na organizovanom tržištu hartija od vrijednosti</t>
  </si>
  <si>
    <t xml:space="preserve">Odlivi po osnovu ulaganja u obveznice, odnosno druge dužničke hartije od vrijednosti kojima se ne trguje na organizovanom tržištu hartija od vrijednosti </t>
  </si>
  <si>
    <t>Odlivi po osnovu ulaganja u akcije kojima se trguje na organizovanom tržištu hartija od vrijednosti</t>
  </si>
  <si>
    <t>Odlivi po osnovu deponovanja i ulaganja kod banaka sa sjedištem u Crnoj Gori</t>
  </si>
  <si>
    <t>Odlivi za kupovinu nematerijalnih ulaganja i ostalih sredstava</t>
  </si>
  <si>
    <t>Ostali odlivi gotovine iz aktivnosti investiranja</t>
  </si>
  <si>
    <t>Neto promjena gotovine iz aktivnosti investiranja</t>
  </si>
  <si>
    <t>C</t>
  </si>
  <si>
    <t>Novčani tokovi iz aktivnosti finansiranja</t>
  </si>
  <si>
    <t>Prilivi iz aktivnosti finansiranja</t>
  </si>
  <si>
    <t>Priliv po osnovu izvršenih uplata kapitala</t>
  </si>
  <si>
    <t xml:space="preserve">                              -</t>
  </si>
  <si>
    <t>Priliv po osnovu dugoročnih kredita</t>
  </si>
  <si>
    <t>Priliv po osnovu kratkoročnih kredita</t>
  </si>
  <si>
    <t>Ostali prilivi po osnovu aktivnosti finansiranja</t>
  </si>
  <si>
    <t>Odliv iz aktivnosti finansiranja</t>
  </si>
  <si>
    <t>Odlivi po osnovu otkupa sopstvenih akcija</t>
  </si>
  <si>
    <t>Odlivi po osnovu dugoročnih kredita</t>
  </si>
  <si>
    <t>Odlivi po osnovu kratkoročnih kredita</t>
  </si>
  <si>
    <t>Ostali odlivi po osnovu aktivnosti finansiranja</t>
  </si>
  <si>
    <t>Neto promjena gotovine iz aktivnosti finansiranja</t>
  </si>
  <si>
    <t>D</t>
  </si>
  <si>
    <t xml:space="preserve">Neto promjena gotovine </t>
  </si>
  <si>
    <t>GOTOVINA NA KRAJU OBRAČUNSKOG PERIODA</t>
  </si>
  <si>
    <t>GOTOVINA NA POČETKU OBRAČUNSKOG PERIODA</t>
  </si>
  <si>
    <t>Izvršni direktor:  Nele Belević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</si>
</sst>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%"/>
    <numFmt numFmtId="185" formatCode="#,##0.0"/>
    <numFmt numFmtId="186" formatCode="_(* #,##0.0_);_(* \(#,##0.0\);_(* &quot;-&quot;_);_(@_)"/>
    <numFmt numFmtId="187" formatCode="_(* #,##0.00_);_(* \(#,##0.00\);_(* &quot;-&quot;_);_(@_)"/>
    <numFmt numFmtId="188" formatCode="_(* #,##0.000_);_(* \(#,##0.000\);_(* &quot;-&quot;_);_(@_)"/>
    <numFmt numFmtId="189" formatCode="_(* #,##0.0000_);_(* \(#,##0.0000\);_(* &quot;-&quot;_);_(@_)"/>
    <numFmt numFmtId="190" formatCode="_(* #,##0.00000_);_(* \(#,##0.00000\);_(* &quot;-&quot;_);_(@_)"/>
    <numFmt numFmtId="191" formatCode="_(* #,##0.000000_);_(* \(#,##0.000000\);_(* &quot;-&quot;_);_(@_)"/>
    <numFmt numFmtId="192" formatCode="_(* #,##0.0000000_);_(* \(#,##0.0000000\);_(* &quot;-&quot;_);_(@_)"/>
    <numFmt numFmtId="193" formatCode="0.000%"/>
    <numFmt numFmtId="194" formatCode="mmm/yyyy"/>
    <numFmt numFmtId="195" formatCode="[$-2C1A]d\.\ mmmm\ yyyy"/>
    <numFmt numFmtId="196" formatCode="#,###_-;\(#,###,000\);\-_;"/>
    <numFmt numFmtId="197" formatCode="dd/mm/yyyy;@"/>
    <numFmt numFmtId="198" formatCode="_(* #,##0.0_);_(* \(#,##0.0\);_(* &quot;-&quot;??_);_(@_)"/>
    <numFmt numFmtId="199" formatCode="_(* #,##0_);_(* \(#,##0\);_(* &quot;-&quot;??_);_(@_)"/>
    <numFmt numFmtId="200" formatCode="[$-809]dd\ mmmm\ yyyy"/>
    <numFmt numFmtId="201" formatCode="_-* #,##0.00\ _F_t_-;\-* #,##0.00\ _F_t_-;_-* &quot;-&quot;??\ _F_t_-;_-@_-"/>
    <numFmt numFmtId="202" formatCode="_-* #,##0\ _F_t_-;\-* #,##0\ _F_t_-;_-* &quot;-&quot;??\ _F_t_-;_-@_-"/>
    <numFmt numFmtId="203" formatCode="_-* #,##0.00_-;\-* #,##0.00_-;_-* &quot;-&quot;??_-;_-@_-"/>
  </numFmts>
  <fonts count="70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sz val="7"/>
      <name val="Times New Roman"/>
      <family val="1"/>
    </font>
    <font>
      <i/>
      <sz val="11"/>
      <name val="Times New Roman"/>
      <family val="1"/>
    </font>
    <font>
      <sz val="10"/>
      <name val="MS Sans Serif"/>
      <family val="2"/>
    </font>
    <font>
      <b/>
      <sz val="10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i/>
      <sz val="10"/>
      <name val="Times New Roman"/>
      <family val="1"/>
    </font>
    <font>
      <sz val="9"/>
      <name val="Arial"/>
      <family val="2"/>
    </font>
    <font>
      <i/>
      <sz val="9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name val="Cambria"/>
      <family val="1"/>
    </font>
    <font>
      <b/>
      <sz val="10"/>
      <name val="Cambria"/>
      <family val="1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0"/>
      <name val="Arial CE"/>
      <family val="0"/>
    </font>
    <font>
      <u val="single"/>
      <sz val="10"/>
      <color indexed="12"/>
      <name val="Arial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60"/>
      <name val="Arial"/>
      <family val="2"/>
    </font>
    <font>
      <sz val="11"/>
      <color indexed="17"/>
      <name val="Calibri"/>
      <family val="2"/>
    </font>
    <font>
      <b/>
      <sz val="15"/>
      <color indexed="60"/>
      <name val="Calibri"/>
      <family val="2"/>
    </font>
    <font>
      <b/>
      <sz val="13"/>
      <color indexed="60"/>
      <name val="Calibri"/>
      <family val="2"/>
    </font>
    <font>
      <b/>
      <sz val="11"/>
      <color indexed="6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0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i/>
      <sz val="10"/>
      <name val="Calibri"/>
      <family val="2"/>
    </font>
    <font>
      <sz val="10"/>
      <color indexed="3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b/>
      <sz val="10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2" tint="-0.1499900072813034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/>
      <top style="thin"/>
      <bottom style="thin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62"/>
      </left>
      <right style="thin">
        <color indexed="62"/>
      </right>
      <top/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 style="thin"/>
      <right style="thin"/>
      <top style="thin"/>
      <bottom style="thin"/>
    </border>
    <border>
      <left style="thin">
        <color rgb="FF333399"/>
      </left>
      <right style="thin">
        <color rgb="FF333399"/>
      </right>
      <top style="thin">
        <color rgb="FF333399"/>
      </top>
      <bottom style="thin">
        <color rgb="FF333399"/>
      </bottom>
    </border>
    <border>
      <left style="thin">
        <color rgb="FF333399"/>
      </left>
      <right style="thin">
        <color rgb="FF333399"/>
      </right>
      <top/>
      <bottom style="thin">
        <color rgb="FF333399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201" fontId="2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46" fillId="0" borderId="0">
      <alignment/>
      <protection/>
    </xf>
    <xf numFmtId="0" fontId="20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368">
    <xf numFmtId="0" fontId="0" fillId="0" borderId="0" xfId="0" applyAlignment="1">
      <alignment/>
    </xf>
    <xf numFmtId="0" fontId="1" fillId="0" borderId="0" xfId="0" applyFont="1" applyAlignment="1">
      <alignment horizontal="right" vertical="center" wrapText="1"/>
    </xf>
    <xf numFmtId="0" fontId="0" fillId="0" borderId="0" xfId="0" applyFill="1" applyAlignment="1">
      <alignment/>
    </xf>
    <xf numFmtId="0" fontId="3" fillId="0" borderId="0" xfId="0" applyFont="1" applyAlignment="1">
      <alignment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8" fillId="0" borderId="0" xfId="0" applyFont="1" applyAlignment="1">
      <alignment/>
    </xf>
    <xf numFmtId="177" fontId="1" fillId="0" borderId="0" xfId="0" applyNumberFormat="1" applyFont="1" applyAlignment="1">
      <alignment horizontal="right" vertical="center" wrapText="1"/>
    </xf>
    <xf numFmtId="177" fontId="1" fillId="0" borderId="0" xfId="0" applyNumberFormat="1" applyFont="1" applyBorder="1" applyAlignment="1">
      <alignment horizontal="right" vertical="center" wrapText="1"/>
    </xf>
    <xf numFmtId="177" fontId="1" fillId="0" borderId="0" xfId="0" applyNumberFormat="1" applyFont="1" applyFill="1" applyAlignment="1">
      <alignment horizontal="right" vertical="center" wrapText="1"/>
    </xf>
    <xf numFmtId="177" fontId="1" fillId="0" borderId="10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177" fontId="1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 horizontal="center"/>
    </xf>
    <xf numFmtId="177" fontId="2" fillId="0" borderId="0" xfId="0" applyNumberFormat="1" applyFont="1" applyFill="1" applyAlignment="1">
      <alignment horizontal="center" vertical="center" wrapText="1"/>
    </xf>
    <xf numFmtId="177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177" fontId="2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0" fillId="0" borderId="0" xfId="0" applyBorder="1" applyAlignment="1">
      <alignment/>
    </xf>
    <xf numFmtId="177" fontId="2" fillId="0" borderId="11" xfId="0" applyNumberFormat="1" applyFont="1" applyBorder="1" applyAlignment="1">
      <alignment horizontal="right" vertical="center" wrapText="1"/>
    </xf>
    <xf numFmtId="177" fontId="1" fillId="0" borderId="10" xfId="0" applyNumberFormat="1" applyFont="1" applyFill="1" applyBorder="1" applyAlignment="1">
      <alignment horizontal="center" vertical="center" wrapText="1"/>
    </xf>
    <xf numFmtId="177" fontId="2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 wrapText="1"/>
    </xf>
    <xf numFmtId="177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wrapText="1"/>
    </xf>
    <xf numFmtId="4" fontId="1" fillId="0" borderId="0" xfId="0" applyNumberFormat="1" applyFont="1" applyAlignment="1">
      <alignment wrapText="1"/>
    </xf>
    <xf numFmtId="4" fontId="1" fillId="0" borderId="0" xfId="0" applyNumberFormat="1" applyFont="1" applyFill="1" applyBorder="1" applyAlignment="1">
      <alignment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4" fontId="6" fillId="0" borderId="0" xfId="0" applyNumberFormat="1" applyFont="1" applyFill="1" applyBorder="1" applyAlignment="1">
      <alignment/>
    </xf>
    <xf numFmtId="0" fontId="11" fillId="0" borderId="0" xfId="0" applyFont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Fill="1" applyAlignment="1">
      <alignment/>
    </xf>
    <xf numFmtId="4" fontId="12" fillId="0" borderId="12" xfId="0" applyNumberFormat="1" applyFont="1" applyBorder="1" applyAlignment="1">
      <alignment vertical="center" wrapText="1"/>
    </xf>
    <xf numFmtId="0" fontId="0" fillId="0" borderId="0" xfId="0" applyAlignment="1">
      <alignment wrapText="1"/>
    </xf>
    <xf numFmtId="4" fontId="0" fillId="0" borderId="0" xfId="0" applyNumberFormat="1" applyAlignment="1">
      <alignment/>
    </xf>
    <xf numFmtId="0" fontId="13" fillId="0" borderId="0" xfId="0" applyFont="1" applyAlignment="1">
      <alignment/>
    </xf>
    <xf numFmtId="4" fontId="13" fillId="0" borderId="0" xfId="0" applyNumberFormat="1" applyFont="1" applyAlignment="1">
      <alignment/>
    </xf>
    <xf numFmtId="4" fontId="0" fillId="0" borderId="0" xfId="0" applyNumberFormat="1" applyAlignment="1">
      <alignment wrapText="1"/>
    </xf>
    <xf numFmtId="4" fontId="13" fillId="0" borderId="0" xfId="0" applyNumberFormat="1" applyFont="1" applyFill="1" applyAlignment="1">
      <alignment/>
    </xf>
    <xf numFmtId="177" fontId="2" fillId="0" borderId="0" xfId="0" applyNumberFormat="1" applyFont="1" applyBorder="1" applyAlignment="1">
      <alignment horizontal="right" vertical="center" wrapText="1"/>
    </xf>
    <xf numFmtId="0" fontId="4" fillId="0" borderId="0" xfId="0" applyFont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177" fontId="65" fillId="0" borderId="0" xfId="0" applyNumberFormat="1" applyFont="1" applyAlignment="1">
      <alignment/>
    </xf>
    <xf numFmtId="177" fontId="0" fillId="0" borderId="0" xfId="0" applyNumberFormat="1" applyAlignment="1">
      <alignment/>
    </xf>
    <xf numFmtId="177" fontId="1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/>
    </xf>
    <xf numFmtId="4" fontId="14" fillId="0" borderId="0" xfId="61" applyNumberFormat="1" applyFont="1" applyProtection="1">
      <alignment/>
      <protection/>
    </xf>
    <xf numFmtId="4" fontId="66" fillId="0" borderId="0" xfId="61" applyNumberFormat="1" applyFont="1" applyProtection="1">
      <alignment/>
      <protection/>
    </xf>
    <xf numFmtId="0" fontId="66" fillId="0" borderId="0" xfId="61" applyFont="1">
      <alignment/>
      <protection/>
    </xf>
    <xf numFmtId="4" fontId="66" fillId="0" borderId="13" xfId="61" applyNumberFormat="1" applyFont="1" applyBorder="1" applyAlignment="1">
      <alignment horizontal="center" vertical="center" wrapText="1"/>
      <protection/>
    </xf>
    <xf numFmtId="4" fontId="66" fillId="0" borderId="0" xfId="61" applyNumberFormat="1" applyFont="1">
      <alignment/>
      <protection/>
    </xf>
    <xf numFmtId="4" fontId="14" fillId="0" borderId="0" xfId="61" applyNumberFormat="1" applyFont="1">
      <alignment/>
      <protection/>
    </xf>
    <xf numFmtId="4" fontId="15" fillId="0" borderId="0" xfId="61" applyNumberFormat="1" applyFont="1">
      <alignment/>
      <protection/>
    </xf>
    <xf numFmtId="0" fontId="14" fillId="0" borderId="0" xfId="61" applyFont="1" applyFill="1">
      <alignment/>
      <protection/>
    </xf>
    <xf numFmtId="0" fontId="14" fillId="0" borderId="0" xfId="61" applyFont="1">
      <alignment/>
      <protection/>
    </xf>
    <xf numFmtId="0" fontId="16" fillId="0" borderId="0" xfId="61" applyFont="1" applyProtection="1">
      <alignment/>
      <protection locked="0"/>
    </xf>
    <xf numFmtId="0" fontId="16" fillId="0" borderId="0" xfId="61" applyFont="1" applyAlignment="1" applyProtection="1">
      <alignment wrapText="1"/>
      <protection locked="0"/>
    </xf>
    <xf numFmtId="4" fontId="14" fillId="0" borderId="0" xfId="61" applyNumberFormat="1" applyFont="1" applyProtection="1">
      <alignment/>
      <protection locked="0"/>
    </xf>
    <xf numFmtId="0" fontId="14" fillId="0" borderId="0" xfId="61" applyFont="1" applyProtection="1">
      <alignment/>
      <protection locked="0"/>
    </xf>
    <xf numFmtId="4" fontId="67" fillId="0" borderId="0" xfId="61" applyNumberFormat="1" applyFont="1" applyProtection="1">
      <alignment/>
      <protection locked="0"/>
    </xf>
    <xf numFmtId="0" fontId="67" fillId="0" borderId="0" xfId="61" applyFont="1">
      <alignment/>
      <protection/>
    </xf>
    <xf numFmtId="0" fontId="14" fillId="0" borderId="13" xfId="61" applyFont="1" applyBorder="1" applyAlignment="1">
      <alignment wrapText="1"/>
      <protection/>
    </xf>
    <xf numFmtId="4" fontId="14" fillId="0" borderId="0" xfId="61" applyNumberFormat="1" applyFont="1" applyBorder="1">
      <alignment/>
      <protection/>
    </xf>
    <xf numFmtId="4" fontId="67" fillId="0" borderId="0" xfId="61" applyNumberFormat="1" applyFont="1">
      <alignment/>
      <protection/>
    </xf>
    <xf numFmtId="0" fontId="14" fillId="0" borderId="13" xfId="61" applyFont="1" applyBorder="1" applyAlignment="1">
      <alignment horizontal="center" wrapText="1"/>
      <protection/>
    </xf>
    <xf numFmtId="4" fontId="14" fillId="0" borderId="13" xfId="61" applyNumberFormat="1" applyFont="1" applyBorder="1" applyAlignment="1">
      <alignment horizontal="center" wrapText="1"/>
      <protection/>
    </xf>
    <xf numFmtId="0" fontId="15" fillId="0" borderId="13" xfId="61" applyFont="1" applyBorder="1" applyAlignment="1">
      <alignment wrapText="1"/>
      <protection/>
    </xf>
    <xf numFmtId="0" fontId="15" fillId="33" borderId="13" xfId="61" applyFont="1" applyFill="1" applyBorder="1">
      <alignment/>
      <protection/>
    </xf>
    <xf numFmtId="4" fontId="66" fillId="0" borderId="0" xfId="61" applyNumberFormat="1" applyFont="1" applyProtection="1">
      <alignment/>
      <protection locked="0"/>
    </xf>
    <xf numFmtId="14" fontId="66" fillId="0" borderId="0" xfId="61" applyNumberFormat="1" applyFont="1" applyProtection="1">
      <alignment/>
      <protection locked="0"/>
    </xf>
    <xf numFmtId="0" fontId="7" fillId="0" borderId="0" xfId="59" applyFill="1">
      <alignment/>
      <protection/>
    </xf>
    <xf numFmtId="0" fontId="1" fillId="0" borderId="0" xfId="59" applyFont="1" applyFill="1" applyAlignment="1">
      <alignment horizontal="justify" vertical="center"/>
      <protection/>
    </xf>
    <xf numFmtId="0" fontId="7" fillId="0" borderId="0" xfId="59">
      <alignment/>
      <protection/>
    </xf>
    <xf numFmtId="0" fontId="1" fillId="0" borderId="0" xfId="59" applyFont="1" applyFill="1" applyAlignment="1">
      <alignment vertical="center"/>
      <protection/>
    </xf>
    <xf numFmtId="0" fontId="1" fillId="0" borderId="0" xfId="59" applyFont="1" applyFill="1" applyBorder="1" applyAlignment="1">
      <alignment vertical="center" wrapText="1"/>
      <protection/>
    </xf>
    <xf numFmtId="0" fontId="2" fillId="0" borderId="10" xfId="59" applyFont="1" applyFill="1" applyBorder="1" applyAlignment="1">
      <alignment horizontal="center" vertical="center" wrapText="1"/>
      <protection/>
    </xf>
    <xf numFmtId="0" fontId="2" fillId="0" borderId="0" xfId="59" applyFont="1" applyFill="1" applyBorder="1" applyAlignment="1">
      <alignment vertical="center" wrapText="1"/>
      <protection/>
    </xf>
    <xf numFmtId="0" fontId="2" fillId="0" borderId="0" xfId="59" applyFont="1" applyFill="1" applyBorder="1" applyAlignment="1">
      <alignment horizontal="right" vertical="center" wrapText="1"/>
      <protection/>
    </xf>
    <xf numFmtId="0" fontId="1" fillId="0" borderId="0" xfId="59" applyFont="1" applyFill="1" applyBorder="1" applyAlignment="1">
      <alignment horizontal="right" vertical="center" wrapText="1"/>
      <protection/>
    </xf>
    <xf numFmtId="0" fontId="1" fillId="0" borderId="0" xfId="59" applyFont="1" applyFill="1" applyAlignment="1">
      <alignment horizontal="center" vertical="center" wrapText="1"/>
      <protection/>
    </xf>
    <xf numFmtId="0" fontId="1" fillId="0" borderId="0" xfId="59" applyFont="1" applyFill="1" applyBorder="1" applyAlignment="1">
      <alignment horizontal="center" vertical="center" wrapText="1"/>
      <protection/>
    </xf>
    <xf numFmtId="0" fontId="0" fillId="0" borderId="0" xfId="59" applyFont="1" applyFill="1">
      <alignment/>
      <protection/>
    </xf>
    <xf numFmtId="177" fontId="2" fillId="0" borderId="0" xfId="59" applyNumberFormat="1" applyFont="1" applyFill="1" applyAlignment="1">
      <alignment horizontal="center" vertical="center" wrapText="1"/>
      <protection/>
    </xf>
    <xf numFmtId="177" fontId="1" fillId="0" borderId="0" xfId="59" applyNumberFormat="1" applyFont="1" applyFill="1" applyBorder="1" applyAlignment="1">
      <alignment horizontal="center" vertical="center" wrapText="1"/>
      <protection/>
    </xf>
    <xf numFmtId="0" fontId="9" fillId="0" borderId="0" xfId="59" applyFont="1" applyFill="1" applyBorder="1" applyAlignment="1">
      <alignment vertical="center" wrapText="1"/>
      <protection/>
    </xf>
    <xf numFmtId="177" fontId="1" fillId="0" borderId="0" xfId="59" applyNumberFormat="1" applyFont="1" applyFill="1" applyAlignment="1">
      <alignment horizontal="center" vertical="center" wrapText="1"/>
      <protection/>
    </xf>
    <xf numFmtId="10" fontId="9" fillId="0" borderId="0" xfId="59" applyNumberFormat="1" applyFont="1" applyFill="1" applyBorder="1" applyAlignment="1">
      <alignment horizontal="center" vertical="center" wrapText="1"/>
      <protection/>
    </xf>
    <xf numFmtId="177" fontId="1" fillId="0" borderId="10" xfId="59" applyNumberFormat="1" applyFont="1" applyFill="1" applyBorder="1" applyAlignment="1">
      <alignment horizontal="center" vertical="center" wrapText="1"/>
      <protection/>
    </xf>
    <xf numFmtId="0" fontId="9" fillId="0" borderId="0" xfId="59" applyFont="1" applyFill="1" applyBorder="1" applyAlignment="1">
      <alignment horizontal="center" vertical="center" wrapText="1"/>
      <protection/>
    </xf>
    <xf numFmtId="177" fontId="2" fillId="0" borderId="0" xfId="59" applyNumberFormat="1" applyFont="1" applyFill="1" applyBorder="1" applyAlignment="1">
      <alignment horizontal="center" vertical="center" wrapText="1"/>
      <protection/>
    </xf>
    <xf numFmtId="177" fontId="2" fillId="0" borderId="11" xfId="59" applyNumberFormat="1" applyFont="1" applyFill="1" applyBorder="1" applyAlignment="1">
      <alignment horizontal="center" vertical="center" wrapText="1"/>
      <protection/>
    </xf>
    <xf numFmtId="0" fontId="2" fillId="0" borderId="0" xfId="59" applyFont="1" applyFill="1" applyAlignment="1">
      <alignment horizontal="left" vertical="center" indent="2"/>
      <protection/>
    </xf>
    <xf numFmtId="0" fontId="4" fillId="0" borderId="0" xfId="59" applyFont="1" applyFill="1" applyAlignment="1">
      <alignment horizontal="left" vertical="center" indent="5"/>
      <protection/>
    </xf>
    <xf numFmtId="0" fontId="3" fillId="0" borderId="0" xfId="59" applyFont="1">
      <alignment/>
      <protection/>
    </xf>
    <xf numFmtId="177" fontId="7" fillId="34" borderId="0" xfId="59" applyNumberFormat="1" applyFill="1">
      <alignment/>
      <protection/>
    </xf>
    <xf numFmtId="177" fontId="7" fillId="9" borderId="0" xfId="59" applyNumberFormat="1" applyFill="1">
      <alignment/>
      <protection/>
    </xf>
    <xf numFmtId="177" fontId="7" fillId="19" borderId="0" xfId="59" applyNumberFormat="1" applyFill="1">
      <alignment/>
      <protection/>
    </xf>
    <xf numFmtId="177" fontId="7" fillId="0" borderId="0" xfId="59" applyNumberFormat="1">
      <alignment/>
      <protection/>
    </xf>
    <xf numFmtId="177" fontId="7" fillId="35" borderId="10" xfId="59" applyNumberFormat="1" applyFill="1" applyBorder="1">
      <alignment/>
      <protection/>
    </xf>
    <xf numFmtId="4" fontId="16" fillId="0" borderId="0" xfId="61" applyNumberFormat="1" applyFont="1" applyProtection="1">
      <alignment/>
      <protection locked="0"/>
    </xf>
    <xf numFmtId="0" fontId="66" fillId="0" borderId="0" xfId="61" applyFont="1" applyAlignment="1" applyProtection="1">
      <alignment horizontal="center"/>
      <protection/>
    </xf>
    <xf numFmtId="0" fontId="14" fillId="0" borderId="0" xfId="61" applyFont="1" applyAlignment="1">
      <alignment horizontal="center"/>
      <protection/>
    </xf>
    <xf numFmtId="0" fontId="14" fillId="0" borderId="0" xfId="61" applyFont="1" applyAlignment="1">
      <alignment horizontal="center"/>
      <protection/>
    </xf>
    <xf numFmtId="0" fontId="67" fillId="0" borderId="0" xfId="61" applyFont="1" applyAlignment="1" applyProtection="1">
      <alignment horizontal="left"/>
      <protection locked="0"/>
    </xf>
    <xf numFmtId="0" fontId="15" fillId="0" borderId="0" xfId="61" applyFont="1" applyAlignment="1" applyProtection="1">
      <alignment horizontal="left"/>
      <protection locked="0"/>
    </xf>
    <xf numFmtId="0" fontId="1" fillId="0" borderId="12" xfId="0" applyFont="1" applyBorder="1" applyAlignment="1">
      <alignment horizontal="left" vertical="center" wrapText="1"/>
    </xf>
    <xf numFmtId="177" fontId="2" fillId="0" borderId="11" xfId="0" applyNumberFormat="1" applyFont="1" applyFill="1" applyBorder="1" applyAlignment="1">
      <alignment wrapText="1"/>
    </xf>
    <xf numFmtId="0" fontId="7" fillId="0" borderId="0" xfId="59" applyFont="1" applyFill="1" applyAlignment="1">
      <alignment horizontal="center"/>
      <protection/>
    </xf>
    <xf numFmtId="0" fontId="7" fillId="0" borderId="0" xfId="59" applyFont="1" applyFill="1">
      <alignment/>
      <protection/>
    </xf>
    <xf numFmtId="193" fontId="9" fillId="0" borderId="0" xfId="59" applyNumberFormat="1" applyFont="1" applyFill="1" applyBorder="1" applyAlignment="1">
      <alignment horizontal="center" vertical="center" wrapText="1"/>
      <protection/>
    </xf>
    <xf numFmtId="14" fontId="9" fillId="0" borderId="0" xfId="59" applyNumberFormat="1" applyFont="1" applyFill="1" applyBorder="1" applyAlignment="1">
      <alignment horizontal="center" vertical="center" wrapText="1"/>
      <protection/>
    </xf>
    <xf numFmtId="197" fontId="9" fillId="0" borderId="0" xfId="59" applyNumberFormat="1" applyFont="1" applyFill="1" applyBorder="1" applyAlignment="1">
      <alignment horizontal="center" vertical="center" wrapText="1"/>
      <protection/>
    </xf>
    <xf numFmtId="10" fontId="9" fillId="0" borderId="0" xfId="59" applyNumberFormat="1" applyFont="1" applyFill="1" applyBorder="1" applyAlignment="1">
      <alignment vertical="center" wrapText="1"/>
      <protection/>
    </xf>
    <xf numFmtId="0" fontId="9" fillId="0" borderId="10" xfId="59" applyFont="1" applyFill="1" applyBorder="1" applyAlignment="1">
      <alignment horizontal="center" vertical="center" wrapText="1"/>
      <protection/>
    </xf>
    <xf numFmtId="14" fontId="9" fillId="0" borderId="10" xfId="59" applyNumberFormat="1" applyFont="1" applyFill="1" applyBorder="1" applyAlignment="1">
      <alignment horizontal="center" vertical="center" wrapText="1"/>
      <protection/>
    </xf>
    <xf numFmtId="177" fontId="9" fillId="0" borderId="0" xfId="0" applyNumberFormat="1" applyFont="1" applyAlignment="1">
      <alignment/>
    </xf>
    <xf numFmtId="0" fontId="67" fillId="0" borderId="0" xfId="61" applyFont="1" applyAlignment="1" applyProtection="1">
      <alignment horizontal="left"/>
      <protection locked="0"/>
    </xf>
    <xf numFmtId="0" fontId="15" fillId="0" borderId="0" xfId="61" applyFont="1" applyAlignment="1" applyProtection="1">
      <alignment horizontal="left"/>
      <protection locked="0"/>
    </xf>
    <xf numFmtId="0" fontId="67" fillId="0" borderId="0" xfId="61" applyFont="1" applyAlignment="1" applyProtection="1">
      <alignment horizontal="left" wrapText="1"/>
      <protection locked="0"/>
    </xf>
    <xf numFmtId="0" fontId="14" fillId="0" borderId="13" xfId="61" applyFont="1" applyBorder="1" applyAlignment="1">
      <alignment horizontal="center" vertical="center"/>
      <protection/>
    </xf>
    <xf numFmtId="0" fontId="14" fillId="0" borderId="13" xfId="61" applyFont="1" applyBorder="1" applyAlignment="1">
      <alignment vertical="center" wrapText="1"/>
      <protection/>
    </xf>
    <xf numFmtId="0" fontId="14" fillId="0" borderId="13" xfId="61" applyFont="1" applyFill="1" applyBorder="1" applyAlignment="1" applyProtection="1">
      <alignment horizontal="center" vertical="center"/>
      <protection locked="0"/>
    </xf>
    <xf numFmtId="0" fontId="14" fillId="0" borderId="0" xfId="61" applyFont="1" applyAlignment="1">
      <alignment vertical="center"/>
      <protection/>
    </xf>
    <xf numFmtId="0" fontId="14" fillId="0" borderId="13" xfId="61" applyFont="1" applyBorder="1" applyAlignment="1" applyProtection="1">
      <alignment horizontal="center" vertical="center"/>
      <protection locked="0"/>
    </xf>
    <xf numFmtId="0" fontId="66" fillId="0" borderId="0" xfId="61" applyFont="1" applyAlignment="1">
      <alignment vertical="center"/>
      <protection/>
    </xf>
    <xf numFmtId="49" fontId="66" fillId="0" borderId="13" xfId="61" applyNumberFormat="1" applyFont="1" applyBorder="1" applyAlignment="1">
      <alignment horizontal="center" vertical="center" wrapText="1"/>
      <protection/>
    </xf>
    <xf numFmtId="0" fontId="66" fillId="0" borderId="13" xfId="61" applyFont="1" applyBorder="1" applyAlignment="1">
      <alignment vertical="center" wrapText="1"/>
      <protection/>
    </xf>
    <xf numFmtId="0" fontId="66" fillId="0" borderId="13" xfId="61" applyFont="1" applyBorder="1" applyAlignment="1" applyProtection="1">
      <alignment horizontal="center" vertical="center"/>
      <protection locked="0"/>
    </xf>
    <xf numFmtId="199" fontId="66" fillId="0" borderId="13" xfId="42" applyNumberFormat="1" applyFont="1" applyBorder="1" applyAlignment="1" applyProtection="1">
      <alignment vertical="center"/>
      <protection locked="0"/>
    </xf>
    <xf numFmtId="199" fontId="66" fillId="0" borderId="0" xfId="42" applyNumberFormat="1" applyFont="1" applyAlignment="1">
      <alignment/>
    </xf>
    <xf numFmtId="199" fontId="14" fillId="0" borderId="13" xfId="42" applyNumberFormat="1" applyFont="1" applyFill="1" applyBorder="1" applyAlignment="1" applyProtection="1">
      <alignment vertical="center"/>
      <protection locked="0"/>
    </xf>
    <xf numFmtId="199" fontId="14" fillId="0" borderId="0" xfId="42" applyNumberFormat="1" applyFont="1" applyFill="1" applyAlignment="1">
      <alignment vertical="center"/>
    </xf>
    <xf numFmtId="199" fontId="14" fillId="0" borderId="13" xfId="42" applyNumberFormat="1" applyFont="1" applyBorder="1" applyAlignment="1" applyProtection="1">
      <alignment vertical="center"/>
      <protection locked="0"/>
    </xf>
    <xf numFmtId="199" fontId="68" fillId="0" borderId="0" xfId="42" applyNumberFormat="1" applyFont="1" applyFill="1" applyAlignment="1">
      <alignment vertical="center"/>
    </xf>
    <xf numFmtId="0" fontId="66" fillId="0" borderId="13" xfId="61" applyFont="1" applyBorder="1" applyAlignment="1">
      <alignment horizontal="center" vertical="center" wrapText="1"/>
      <protection/>
    </xf>
    <xf numFmtId="0" fontId="66" fillId="0" borderId="13" xfId="61" applyFont="1" applyBorder="1" applyAlignment="1">
      <alignment horizontal="center" vertical="center"/>
      <protection/>
    </xf>
    <xf numFmtId="4" fontId="69" fillId="21" borderId="13" xfId="61" applyNumberFormat="1" applyFont="1" applyFill="1" applyBorder="1" applyAlignment="1">
      <alignment horizontal="center" vertical="center" wrapText="1"/>
      <protection/>
    </xf>
    <xf numFmtId="0" fontId="15" fillId="0" borderId="13" xfId="61" applyFont="1" applyBorder="1" applyAlignment="1">
      <alignment horizontal="center" vertical="center" wrapText="1"/>
      <protection/>
    </xf>
    <xf numFmtId="0" fontId="14" fillId="0" borderId="13" xfId="61" applyFont="1" applyBorder="1" applyAlignment="1">
      <alignment horizontal="center" vertical="center" wrapText="1"/>
      <protection/>
    </xf>
    <xf numFmtId="0" fontId="14" fillId="0" borderId="0" xfId="61" applyFont="1" applyFill="1" applyAlignment="1">
      <alignment vertical="center"/>
      <protection/>
    </xf>
    <xf numFmtId="4" fontId="15" fillId="0" borderId="13" xfId="61" applyNumberFormat="1" applyFont="1" applyBorder="1" applyAlignment="1">
      <alignment horizontal="center" vertical="center" wrapText="1"/>
      <protection/>
    </xf>
    <xf numFmtId="3" fontId="14" fillId="0" borderId="13" xfId="61" applyNumberFormat="1" applyFont="1" applyBorder="1" applyAlignment="1">
      <alignment horizontal="center" vertical="center"/>
      <protection/>
    </xf>
    <xf numFmtId="4" fontId="14" fillId="0" borderId="0" xfId="61" applyNumberFormat="1" applyFont="1" applyAlignment="1">
      <alignment vertical="center"/>
      <protection/>
    </xf>
    <xf numFmtId="0" fontId="15" fillId="33" borderId="13" xfId="61" applyFont="1" applyFill="1" applyBorder="1" applyAlignment="1">
      <alignment vertical="center" wrapText="1"/>
      <protection/>
    </xf>
    <xf numFmtId="0" fontId="14" fillId="33" borderId="13" xfId="61" applyFont="1" applyFill="1" applyBorder="1" applyAlignment="1" applyProtection="1">
      <alignment horizontal="center" vertical="center"/>
      <protection locked="0"/>
    </xf>
    <xf numFmtId="199" fontId="15" fillId="33" borderId="13" xfId="42" applyNumberFormat="1" applyFont="1" applyFill="1" applyBorder="1" applyAlignment="1" applyProtection="1">
      <alignment vertical="center"/>
      <protection locked="0"/>
    </xf>
    <xf numFmtId="0" fontId="14" fillId="0" borderId="13" xfId="61" applyFont="1" applyFill="1" applyBorder="1" applyAlignment="1">
      <alignment horizontal="center" vertical="center"/>
      <protection/>
    </xf>
    <xf numFmtId="0" fontId="68" fillId="0" borderId="13" xfId="61" applyFont="1" applyBorder="1" applyAlignment="1">
      <alignment horizontal="center" vertical="center"/>
      <protection/>
    </xf>
    <xf numFmtId="199" fontId="14" fillId="0" borderId="13" xfId="42" applyNumberFormat="1" applyFont="1" applyFill="1" applyBorder="1" applyAlignment="1" applyProtection="1">
      <alignment horizontal="right" vertical="center"/>
      <protection locked="0"/>
    </xf>
    <xf numFmtId="199" fontId="14" fillId="0" borderId="0" xfId="42" applyNumberFormat="1" applyFont="1" applyAlignment="1">
      <alignment vertical="center"/>
    </xf>
    <xf numFmtId="0" fontId="15" fillId="0" borderId="13" xfId="61" applyFont="1" applyBorder="1" applyAlignment="1">
      <alignment horizontal="center" vertical="center"/>
      <protection/>
    </xf>
    <xf numFmtId="199" fontId="15" fillId="33" borderId="13" xfId="42" applyNumberFormat="1" applyFont="1" applyFill="1" applyBorder="1" applyAlignment="1" applyProtection="1">
      <alignment vertical="center" wrapText="1"/>
      <protection locked="0"/>
    </xf>
    <xf numFmtId="199" fontId="14" fillId="0" borderId="0" xfId="42" applyNumberFormat="1" applyFont="1" applyAlignment="1">
      <alignment vertical="center"/>
    </xf>
    <xf numFmtId="0" fontId="14" fillId="36" borderId="13" xfId="61" applyFont="1" applyFill="1" applyBorder="1" applyAlignment="1">
      <alignment vertical="center" wrapText="1"/>
      <protection/>
    </xf>
    <xf numFmtId="0" fontId="14" fillId="36" borderId="13" xfId="61" applyFont="1" applyFill="1" applyBorder="1" applyAlignment="1" applyProtection="1">
      <alignment horizontal="center" vertical="center"/>
      <protection locked="0"/>
    </xf>
    <xf numFmtId="199" fontId="14" fillId="36" borderId="13" xfId="42" applyNumberFormat="1" applyFont="1" applyFill="1" applyBorder="1" applyAlignment="1" applyProtection="1">
      <alignment vertical="center"/>
      <protection locked="0"/>
    </xf>
    <xf numFmtId="199" fontId="15" fillId="37" borderId="13" xfId="42" applyNumberFormat="1" applyFont="1" applyFill="1" applyBorder="1" applyAlignment="1" applyProtection="1">
      <alignment vertical="center"/>
      <protection locked="0"/>
    </xf>
    <xf numFmtId="199" fontId="14" fillId="0" borderId="13" xfId="42" applyNumberFormat="1" applyFont="1" applyBorder="1" applyAlignment="1" applyProtection="1">
      <alignment vertical="center" wrapText="1"/>
      <protection locked="0"/>
    </xf>
    <xf numFmtId="0" fontId="16" fillId="0" borderId="0" xfId="61" applyFont="1" applyAlignment="1">
      <alignment horizontal="center" vertical="center"/>
      <protection/>
    </xf>
    <xf numFmtId="0" fontId="17" fillId="0" borderId="0" xfId="61" applyFont="1" applyAlignment="1">
      <alignment vertical="center" wrapText="1"/>
      <protection/>
    </xf>
    <xf numFmtId="0" fontId="14" fillId="0" borderId="0" xfId="61" applyFont="1" applyAlignment="1">
      <alignment horizontal="center" vertical="center"/>
      <protection/>
    </xf>
    <xf numFmtId="4" fontId="14" fillId="0" borderId="0" xfId="61" applyNumberFormat="1" applyFont="1" applyAlignment="1">
      <alignment vertical="center"/>
      <protection/>
    </xf>
    <xf numFmtId="0" fontId="14" fillId="0" borderId="0" xfId="61" applyFont="1" applyAlignment="1" applyProtection="1">
      <alignment vertical="center"/>
      <protection locked="0"/>
    </xf>
    <xf numFmtId="0" fontId="16" fillId="0" borderId="0" xfId="61" applyFont="1" applyAlignment="1" applyProtection="1">
      <alignment vertical="center" wrapText="1"/>
      <protection locked="0"/>
    </xf>
    <xf numFmtId="4" fontId="16" fillId="0" borderId="0" xfId="61" applyNumberFormat="1" applyFont="1" applyAlignment="1" applyProtection="1">
      <alignment vertical="center"/>
      <protection locked="0"/>
    </xf>
    <xf numFmtId="4" fontId="14" fillId="0" borderId="0" xfId="61" applyNumberFormat="1" applyFont="1" applyAlignment="1" applyProtection="1">
      <alignment vertical="center"/>
      <protection locked="0"/>
    </xf>
    <xf numFmtId="0" fontId="14" fillId="0" borderId="0" xfId="61" applyFont="1" applyFill="1" applyAlignment="1" applyProtection="1">
      <alignment vertical="center"/>
      <protection locked="0"/>
    </xf>
    <xf numFmtId="4" fontId="14" fillId="0" borderId="0" xfId="61" applyNumberFormat="1" applyFont="1" applyAlignment="1" applyProtection="1">
      <alignment vertical="center"/>
      <protection locked="0"/>
    </xf>
    <xf numFmtId="0" fontId="16" fillId="0" borderId="0" xfId="61" applyFont="1" applyAlignment="1" applyProtection="1">
      <alignment vertical="center"/>
      <protection locked="0"/>
    </xf>
    <xf numFmtId="0" fontId="14" fillId="0" borderId="0" xfId="61" applyFont="1" applyAlignment="1">
      <alignment horizontal="center" vertical="center"/>
      <protection/>
    </xf>
    <xf numFmtId="0" fontId="66" fillId="0" borderId="0" xfId="61" applyFont="1" applyAlignment="1">
      <alignment horizontal="center" vertical="center"/>
      <protection/>
    </xf>
    <xf numFmtId="4" fontId="66" fillId="0" borderId="0" xfId="61" applyNumberFormat="1" applyFont="1" applyAlignment="1">
      <alignment vertical="center"/>
      <protection/>
    </xf>
    <xf numFmtId="0" fontId="14" fillId="0" borderId="0" xfId="61" applyFont="1" applyFill="1" applyBorder="1" applyAlignment="1">
      <alignment vertical="center"/>
      <protection/>
    </xf>
    <xf numFmtId="0" fontId="66" fillId="0" borderId="14" xfId="61" applyFont="1" applyBorder="1" applyAlignment="1">
      <alignment horizontal="center" vertical="center"/>
      <protection/>
    </xf>
    <xf numFmtId="0" fontId="66" fillId="0" borderId="14" xfId="61" applyFont="1" applyBorder="1" applyAlignment="1">
      <alignment vertical="center"/>
      <protection/>
    </xf>
    <xf numFmtId="4" fontId="14" fillId="0" borderId="14" xfId="61" applyNumberFormat="1" applyFont="1" applyBorder="1" applyAlignment="1">
      <alignment vertical="center"/>
      <protection/>
    </xf>
    <xf numFmtId="4" fontId="66" fillId="0" borderId="14" xfId="61" applyNumberFormat="1" applyFont="1" applyBorder="1" applyAlignment="1">
      <alignment vertical="center"/>
      <protection/>
    </xf>
    <xf numFmtId="0" fontId="67" fillId="0" borderId="0" xfId="61" applyFont="1" applyAlignment="1">
      <alignment vertical="center"/>
      <protection/>
    </xf>
    <xf numFmtId="199" fontId="66" fillId="0" borderId="0" xfId="42" applyNumberFormat="1" applyFont="1" applyAlignment="1">
      <alignment vertical="center"/>
    </xf>
    <xf numFmtId="0" fontId="67" fillId="33" borderId="13" xfId="61" applyFont="1" applyFill="1" applyBorder="1" applyAlignment="1">
      <alignment vertical="center"/>
      <protection/>
    </xf>
    <xf numFmtId="0" fontId="66" fillId="33" borderId="13" xfId="61" applyFont="1" applyFill="1" applyBorder="1" applyAlignment="1" applyProtection="1">
      <alignment horizontal="center" vertical="center"/>
      <protection locked="0"/>
    </xf>
    <xf numFmtId="199" fontId="15" fillId="33" borderId="13" xfId="42" applyNumberFormat="1" applyFont="1" applyFill="1" applyBorder="1" applyAlignment="1" applyProtection="1">
      <alignment vertical="center"/>
      <protection locked="0"/>
    </xf>
    <xf numFmtId="199" fontId="67" fillId="33" borderId="13" xfId="42" applyNumberFormat="1" applyFont="1" applyFill="1" applyBorder="1" applyAlignment="1" applyProtection="1">
      <alignment vertical="center"/>
      <protection locked="0"/>
    </xf>
    <xf numFmtId="0" fontId="66" fillId="0" borderId="13" xfId="61" applyFont="1" applyBorder="1" applyAlignment="1">
      <alignment vertical="center"/>
      <protection/>
    </xf>
    <xf numFmtId="199" fontId="14" fillId="0" borderId="13" xfId="42" applyNumberFormat="1" applyFont="1" applyFill="1" applyBorder="1" applyAlignment="1" applyProtection="1">
      <alignment vertical="center"/>
      <protection locked="0"/>
    </xf>
    <xf numFmtId="199" fontId="66" fillId="0" borderId="13" xfId="42" applyNumberFormat="1" applyFont="1" applyFill="1" applyBorder="1" applyAlignment="1" applyProtection="1">
      <alignment vertical="center"/>
      <protection locked="0"/>
    </xf>
    <xf numFmtId="0" fontId="67" fillId="33" borderId="13" xfId="61" applyFont="1" applyFill="1" applyBorder="1" applyAlignment="1">
      <alignment vertical="center" wrapText="1"/>
      <protection/>
    </xf>
    <xf numFmtId="49" fontId="67" fillId="0" borderId="13" xfId="61" applyNumberFormat="1" applyFont="1" applyFill="1" applyBorder="1" applyAlignment="1">
      <alignment horizontal="center" vertical="center" wrapText="1"/>
      <protection/>
    </xf>
    <xf numFmtId="0" fontId="67" fillId="0" borderId="13" xfId="61" applyFont="1" applyFill="1" applyBorder="1" applyAlignment="1">
      <alignment vertical="center"/>
      <protection/>
    </xf>
    <xf numFmtId="199" fontId="67" fillId="0" borderId="13" xfId="42" applyNumberFormat="1" applyFont="1" applyFill="1" applyBorder="1" applyAlignment="1" applyProtection="1">
      <alignment vertical="center"/>
      <protection locked="0"/>
    </xf>
    <xf numFmtId="0" fontId="67" fillId="0" borderId="0" xfId="61" applyFont="1" applyFill="1" applyAlignment="1">
      <alignment vertical="center"/>
      <protection/>
    </xf>
    <xf numFmtId="199" fontId="14" fillId="0" borderId="13" xfId="42" applyNumberFormat="1" applyFont="1" applyBorder="1" applyAlignment="1" applyProtection="1">
      <alignment vertical="center"/>
      <protection locked="0"/>
    </xf>
    <xf numFmtId="0" fontId="67" fillId="0" borderId="13" xfId="61" applyFont="1" applyFill="1" applyBorder="1" applyAlignment="1">
      <alignment vertical="center" wrapText="1"/>
      <protection/>
    </xf>
    <xf numFmtId="199" fontId="15" fillId="0" borderId="13" xfId="42" applyNumberFormat="1" applyFont="1" applyFill="1" applyBorder="1" applyAlignment="1" applyProtection="1">
      <alignment vertical="center"/>
      <protection locked="0"/>
    </xf>
    <xf numFmtId="49" fontId="66" fillId="33" borderId="13" xfId="61" applyNumberFormat="1" applyFont="1" applyFill="1" applyBorder="1" applyAlignment="1" applyProtection="1">
      <alignment horizontal="center" vertical="center"/>
      <protection locked="0"/>
    </xf>
    <xf numFmtId="49" fontId="67" fillId="0" borderId="13" xfId="61" applyNumberFormat="1" applyFont="1" applyBorder="1" applyAlignment="1">
      <alignment horizontal="center" vertical="center" wrapText="1"/>
      <protection/>
    </xf>
    <xf numFmtId="0" fontId="67" fillId="0" borderId="13" xfId="61" applyFont="1" applyBorder="1" applyAlignment="1">
      <alignment vertical="center"/>
      <protection/>
    </xf>
    <xf numFmtId="0" fontId="67" fillId="0" borderId="0" xfId="61" applyFont="1" applyAlignment="1">
      <alignment vertical="center"/>
      <protection/>
    </xf>
    <xf numFmtId="0" fontId="66" fillId="0" borderId="13" xfId="61" applyFont="1" applyFill="1" applyBorder="1" applyAlignment="1" applyProtection="1">
      <alignment horizontal="center" vertical="center"/>
      <protection locked="0"/>
    </xf>
    <xf numFmtId="199" fontId="14" fillId="0" borderId="0" xfId="42" applyNumberFormat="1" applyFont="1" applyAlignment="1">
      <alignment horizontal="right" vertical="center"/>
    </xf>
    <xf numFmtId="199" fontId="15" fillId="0" borderId="13" xfId="42" applyNumberFormat="1" applyFont="1" applyFill="1" applyBorder="1" applyAlignment="1" applyProtection="1">
      <alignment vertical="center"/>
      <protection locked="0"/>
    </xf>
    <xf numFmtId="199" fontId="67" fillId="0" borderId="13" xfId="42" applyNumberFormat="1" applyFont="1" applyFill="1" applyBorder="1" applyAlignment="1" applyProtection="1">
      <alignment vertical="center"/>
      <protection locked="0"/>
    </xf>
    <xf numFmtId="199" fontId="15" fillId="37" borderId="13" xfId="42" applyNumberFormat="1" applyFont="1" applyFill="1" applyBorder="1" applyAlignment="1" applyProtection="1">
      <alignment vertical="center"/>
      <protection locked="0"/>
    </xf>
    <xf numFmtId="49" fontId="68" fillId="0" borderId="13" xfId="61" applyNumberFormat="1" applyFont="1" applyBorder="1" applyAlignment="1">
      <alignment horizontal="center" vertical="center" wrapText="1"/>
      <protection/>
    </xf>
    <xf numFmtId="0" fontId="67" fillId="33" borderId="13" xfId="61" applyFont="1" applyFill="1" applyBorder="1" applyAlignment="1">
      <alignment vertical="center"/>
      <protection/>
    </xf>
    <xf numFmtId="199" fontId="67" fillId="33" borderId="13" xfId="42" applyNumberFormat="1" applyFont="1" applyFill="1" applyBorder="1" applyAlignment="1" applyProtection="1">
      <alignment vertical="center"/>
      <protection locked="0"/>
    </xf>
    <xf numFmtId="0" fontId="67" fillId="0" borderId="13" xfId="61" applyFont="1" applyBorder="1" applyAlignment="1">
      <alignment horizontal="center" vertical="center" wrapText="1"/>
      <protection/>
    </xf>
    <xf numFmtId="199" fontId="15" fillId="0" borderId="13" xfId="42" applyNumberFormat="1" applyFont="1" applyBorder="1" applyAlignment="1" applyProtection="1">
      <alignment vertical="center"/>
      <protection locked="0"/>
    </xf>
    <xf numFmtId="199" fontId="67" fillId="0" borderId="13" xfId="42" applyNumberFormat="1" applyFont="1" applyBorder="1" applyAlignment="1" applyProtection="1">
      <alignment vertical="center"/>
      <protection locked="0"/>
    </xf>
    <xf numFmtId="199" fontId="67" fillId="0" borderId="13" xfId="42" applyNumberFormat="1" applyFont="1" applyBorder="1" applyAlignment="1" applyProtection="1">
      <alignment vertical="center"/>
      <protection locked="0"/>
    </xf>
    <xf numFmtId="49" fontId="66" fillId="0" borderId="13" xfId="61" applyNumberFormat="1" applyFont="1" applyBorder="1" applyAlignment="1" applyProtection="1">
      <alignment horizontal="center" vertical="center"/>
      <protection locked="0"/>
    </xf>
    <xf numFmtId="3" fontId="14" fillId="0" borderId="13" xfId="61" applyNumberFormat="1" applyFont="1" applyBorder="1" applyAlignment="1">
      <alignment horizontal="center" vertical="center" wrapText="1"/>
      <protection/>
    </xf>
    <xf numFmtId="0" fontId="14" fillId="0" borderId="13" xfId="61" applyFont="1" applyBorder="1" applyAlignment="1">
      <alignment vertical="center"/>
      <protection/>
    </xf>
    <xf numFmtId="0" fontId="14" fillId="0" borderId="13" xfId="61" applyFont="1" applyBorder="1" applyAlignment="1" applyProtection="1">
      <alignment horizontal="center" vertical="center"/>
      <protection locked="0"/>
    </xf>
    <xf numFmtId="0" fontId="66" fillId="0" borderId="13" xfId="61" applyFont="1" applyFill="1" applyBorder="1" applyAlignment="1">
      <alignment vertical="center"/>
      <protection/>
    </xf>
    <xf numFmtId="3" fontId="66" fillId="0" borderId="13" xfId="61" applyNumberFormat="1" applyFont="1" applyBorder="1" applyAlignment="1">
      <alignment horizontal="center" vertical="center" wrapText="1"/>
      <protection/>
    </xf>
    <xf numFmtId="0" fontId="15" fillId="33" borderId="13" xfId="61" applyFont="1" applyFill="1" applyBorder="1" applyAlignment="1">
      <alignment vertical="center"/>
      <protection/>
    </xf>
    <xf numFmtId="0" fontId="14" fillId="33" borderId="13" xfId="61" applyFont="1" applyFill="1" applyBorder="1" applyAlignment="1" applyProtection="1">
      <alignment horizontal="center" vertical="center"/>
      <protection locked="0"/>
    </xf>
    <xf numFmtId="0" fontId="66" fillId="0" borderId="0" xfId="61" applyFont="1" applyAlignment="1">
      <alignment horizontal="center" vertical="center" wrapText="1"/>
      <protection/>
    </xf>
    <xf numFmtId="0" fontId="14" fillId="0" borderId="0" xfId="61" applyFont="1" applyAlignment="1" applyProtection="1">
      <alignment vertical="center"/>
      <protection locked="0"/>
    </xf>
    <xf numFmtId="0" fontId="66" fillId="0" borderId="0" xfId="61" applyFont="1" applyBorder="1" applyAlignment="1">
      <alignment vertical="center"/>
      <protection/>
    </xf>
    <xf numFmtId="0" fontId="66" fillId="0" borderId="14" xfId="61" applyFont="1" applyBorder="1" applyAlignment="1">
      <alignment horizontal="center" vertical="center" wrapText="1"/>
      <protection/>
    </xf>
    <xf numFmtId="49" fontId="66" fillId="0" borderId="13" xfId="61" applyNumberFormat="1" applyFont="1" applyFill="1" applyBorder="1" applyAlignment="1">
      <alignment horizontal="center" vertical="center" wrapText="1"/>
      <protection/>
    </xf>
    <xf numFmtId="0" fontId="14" fillId="0" borderId="13" xfId="61" applyFont="1" applyFill="1" applyBorder="1" applyAlignment="1">
      <alignment horizontal="center" vertical="center" wrapText="1"/>
      <protection/>
    </xf>
    <xf numFmtId="199" fontId="15" fillId="0" borderId="13" xfId="42" applyNumberFormat="1" applyFont="1" applyBorder="1" applyAlignment="1" applyProtection="1">
      <alignment/>
      <protection locked="0"/>
    </xf>
    <xf numFmtId="199" fontId="14" fillId="0" borderId="13" xfId="42" applyNumberFormat="1" applyFont="1" applyBorder="1" applyAlignment="1" applyProtection="1">
      <alignment/>
      <protection locked="0"/>
    </xf>
    <xf numFmtId="199" fontId="15" fillId="33" borderId="13" xfId="42" applyNumberFormat="1" applyFont="1" applyFill="1" applyBorder="1" applyAlignment="1">
      <alignment/>
    </xf>
    <xf numFmtId="0" fontId="66" fillId="0" borderId="13" xfId="61" applyFont="1" applyBorder="1" applyAlignment="1">
      <alignment horizontal="center" vertical="center"/>
      <protection/>
    </xf>
    <xf numFmtId="199" fontId="66" fillId="34" borderId="13" xfId="42" applyNumberFormat="1" applyFont="1" applyFill="1" applyBorder="1" applyAlignment="1" applyProtection="1">
      <alignment vertical="center"/>
      <protection locked="0"/>
    </xf>
    <xf numFmtId="0" fontId="66" fillId="0" borderId="13" xfId="61" applyFont="1" applyFill="1" applyBorder="1" applyAlignment="1" applyProtection="1">
      <alignment horizontal="center" vertical="center"/>
      <protection locked="0"/>
    </xf>
    <xf numFmtId="0" fontId="66" fillId="0" borderId="13" xfId="61" applyFont="1" applyBorder="1" applyAlignment="1" applyProtection="1">
      <alignment horizontal="center" vertical="center"/>
      <protection locked="0"/>
    </xf>
    <xf numFmtId="3" fontId="15" fillId="33" borderId="13" xfId="42" applyNumberFormat="1" applyFont="1" applyFill="1" applyBorder="1" applyAlignment="1" applyProtection="1">
      <alignment vertical="center"/>
      <protection locked="0"/>
    </xf>
    <xf numFmtId="3" fontId="66" fillId="0" borderId="0" xfId="61" applyNumberFormat="1" applyFont="1" applyAlignment="1" applyProtection="1">
      <alignment horizontal="right"/>
      <protection/>
    </xf>
    <xf numFmtId="3" fontId="66" fillId="0" borderId="13" xfId="61" applyNumberFormat="1" applyFont="1" applyBorder="1" applyAlignment="1">
      <alignment horizontal="right" vertical="center"/>
      <protection/>
    </xf>
    <xf numFmtId="3" fontId="14" fillId="0" borderId="13" xfId="61" applyNumberFormat="1" applyFont="1" applyBorder="1" applyAlignment="1">
      <alignment horizontal="right" vertical="center" wrapText="1"/>
      <protection/>
    </xf>
    <xf numFmtId="3" fontId="15" fillId="33" borderId="13" xfId="42" applyNumberFormat="1" applyFont="1" applyFill="1" applyBorder="1" applyAlignment="1" applyProtection="1">
      <alignment horizontal="right" vertical="center"/>
      <protection locked="0"/>
    </xf>
    <xf numFmtId="3" fontId="66" fillId="0" borderId="13" xfId="61" applyNumberFormat="1" applyFont="1" applyBorder="1" applyAlignment="1" applyProtection="1">
      <alignment horizontal="right" vertical="center"/>
      <protection locked="0"/>
    </xf>
    <xf numFmtId="199" fontId="14" fillId="0" borderId="13" xfId="42" applyNumberFormat="1" applyFont="1" applyFill="1" applyBorder="1" applyAlignment="1" applyProtection="1">
      <alignment horizontal="right" vertical="center"/>
      <protection locked="0"/>
    </xf>
    <xf numFmtId="199" fontId="15" fillId="33" borderId="13" xfId="42" applyNumberFormat="1" applyFont="1" applyFill="1" applyBorder="1" applyAlignment="1" applyProtection="1">
      <alignment horizontal="right" vertical="center"/>
      <protection locked="0"/>
    </xf>
    <xf numFmtId="199" fontId="67" fillId="0" borderId="13" xfId="42" applyNumberFormat="1" applyFont="1" applyFill="1" applyBorder="1" applyAlignment="1" applyProtection="1">
      <alignment horizontal="right" vertical="center"/>
      <protection locked="0"/>
    </xf>
    <xf numFmtId="3" fontId="66" fillId="0" borderId="13" xfId="61" applyNumberFormat="1" applyFont="1" applyFill="1" applyBorder="1" applyAlignment="1" applyProtection="1">
      <alignment horizontal="right" vertical="center"/>
      <protection locked="0"/>
    </xf>
    <xf numFmtId="199" fontId="67" fillId="33" borderId="13" xfId="42" applyNumberFormat="1" applyFont="1" applyFill="1" applyBorder="1" applyAlignment="1" applyProtection="1">
      <alignment horizontal="right" vertical="center"/>
      <protection locked="0"/>
    </xf>
    <xf numFmtId="199" fontId="15" fillId="0" borderId="13" xfId="42" applyNumberFormat="1" applyFont="1" applyFill="1" applyBorder="1" applyAlignment="1" applyProtection="1">
      <alignment horizontal="right" vertical="center"/>
      <protection locked="0"/>
    </xf>
    <xf numFmtId="3" fontId="66" fillId="0" borderId="13" xfId="61" applyNumberFormat="1" applyFont="1" applyFill="1" applyBorder="1" applyAlignment="1" applyProtection="1">
      <alignment horizontal="right" vertical="center"/>
      <protection locked="0"/>
    </xf>
    <xf numFmtId="3" fontId="66" fillId="0" borderId="0" xfId="61" applyNumberFormat="1" applyFont="1" applyFill="1" applyBorder="1" applyAlignment="1" applyProtection="1">
      <alignment horizontal="right" vertical="center"/>
      <protection locked="0"/>
    </xf>
    <xf numFmtId="3" fontId="66" fillId="33" borderId="13" xfId="61" applyNumberFormat="1" applyFont="1" applyFill="1" applyBorder="1" applyAlignment="1" applyProtection="1">
      <alignment horizontal="right" vertical="center"/>
      <protection locked="0"/>
    </xf>
    <xf numFmtId="199" fontId="67" fillId="33" borderId="13" xfId="42" applyNumberFormat="1" applyFont="1" applyFill="1" applyBorder="1" applyAlignment="1" applyProtection="1">
      <alignment horizontal="right" vertical="center"/>
      <protection locked="0"/>
    </xf>
    <xf numFmtId="3" fontId="66" fillId="0" borderId="13" xfId="61" applyNumberFormat="1" applyFont="1" applyBorder="1" applyAlignment="1" applyProtection="1">
      <alignment horizontal="right" vertical="center"/>
      <protection locked="0"/>
    </xf>
    <xf numFmtId="199" fontId="15" fillId="0" borderId="13" xfId="42" applyNumberFormat="1" applyFont="1" applyBorder="1" applyAlignment="1" applyProtection="1">
      <alignment horizontal="right" vertical="center"/>
      <protection locked="0"/>
    </xf>
    <xf numFmtId="3" fontId="14" fillId="0" borderId="13" xfId="61" applyNumberFormat="1" applyFont="1" applyBorder="1" applyAlignment="1" applyProtection="1">
      <alignment horizontal="right" vertical="center"/>
      <protection locked="0"/>
    </xf>
    <xf numFmtId="3" fontId="14" fillId="33" borderId="13" xfId="61" applyNumberFormat="1" applyFont="1" applyFill="1" applyBorder="1" applyAlignment="1" applyProtection="1">
      <alignment horizontal="right" vertical="center"/>
      <protection locked="0"/>
    </xf>
    <xf numFmtId="3" fontId="66" fillId="0" borderId="0" xfId="61" applyNumberFormat="1" applyFont="1" applyAlignment="1">
      <alignment horizontal="right" vertical="center"/>
      <protection/>
    </xf>
    <xf numFmtId="3" fontId="16" fillId="0" borderId="0" xfId="61" applyNumberFormat="1" applyFont="1" applyAlignment="1" applyProtection="1">
      <alignment horizontal="right" vertical="center"/>
      <protection locked="0"/>
    </xf>
    <xf numFmtId="3" fontId="14" fillId="0" borderId="0" xfId="61" applyNumberFormat="1" applyFont="1" applyAlignment="1">
      <alignment horizontal="right" vertical="center"/>
      <protection/>
    </xf>
    <xf numFmtId="3" fontId="66" fillId="0" borderId="14" xfId="61" applyNumberFormat="1" applyFont="1" applyBorder="1" applyAlignment="1">
      <alignment horizontal="right" vertical="center"/>
      <protection/>
    </xf>
    <xf numFmtId="4" fontId="16" fillId="0" borderId="0" xfId="61" applyNumberFormat="1" applyFont="1" applyAlignment="1" applyProtection="1">
      <alignment horizontal="right" vertical="center"/>
      <protection locked="0"/>
    </xf>
    <xf numFmtId="3" fontId="14" fillId="0" borderId="0" xfId="61" applyNumberFormat="1" applyFont="1" applyAlignment="1">
      <alignment horizontal="right"/>
      <protection/>
    </xf>
    <xf numFmtId="3" fontId="14" fillId="0" borderId="13" xfId="61" applyNumberFormat="1" applyFont="1" applyBorder="1" applyAlignment="1">
      <alignment horizontal="right" vertical="center" wrapText="1"/>
      <protection/>
    </xf>
    <xf numFmtId="3" fontId="14" fillId="0" borderId="13" xfId="61" applyNumberFormat="1" applyFont="1" applyBorder="1" applyAlignment="1">
      <alignment horizontal="right" vertical="center"/>
      <protection/>
    </xf>
    <xf numFmtId="3" fontId="15" fillId="33" borderId="13" xfId="42" applyNumberFormat="1" applyFont="1" applyFill="1" applyBorder="1" applyAlignment="1" applyProtection="1">
      <alignment horizontal="right" vertical="center"/>
      <protection locked="0"/>
    </xf>
    <xf numFmtId="3" fontId="14" fillId="0" borderId="13" xfId="61" applyNumberFormat="1" applyFont="1" applyBorder="1" applyAlignment="1" applyProtection="1">
      <alignment horizontal="right" vertical="center"/>
      <protection locked="0"/>
    </xf>
    <xf numFmtId="3" fontId="14" fillId="33" borderId="13" xfId="61" applyNumberFormat="1" applyFont="1" applyFill="1" applyBorder="1" applyAlignment="1" applyProtection="1">
      <alignment horizontal="right" vertical="center"/>
      <protection locked="0"/>
    </xf>
    <xf numFmtId="3" fontId="14" fillId="0" borderId="13" xfId="61" applyNumberFormat="1" applyFont="1" applyFill="1" applyBorder="1" applyAlignment="1" applyProtection="1">
      <alignment horizontal="right" vertical="center"/>
      <protection locked="0"/>
    </xf>
    <xf numFmtId="3" fontId="14" fillId="0" borderId="0" xfId="61" applyNumberFormat="1" applyFont="1" applyBorder="1" applyAlignment="1" applyProtection="1">
      <alignment horizontal="right" vertical="center"/>
      <protection locked="0"/>
    </xf>
    <xf numFmtId="3" fontId="14" fillId="36" borderId="13" xfId="61" applyNumberFormat="1" applyFont="1" applyFill="1" applyBorder="1" applyAlignment="1" applyProtection="1">
      <alignment horizontal="right" vertical="center"/>
      <protection locked="0"/>
    </xf>
    <xf numFmtId="3" fontId="14" fillId="0" borderId="0" xfId="61" applyNumberFormat="1" applyFont="1" applyAlignment="1">
      <alignment horizontal="right" vertical="center"/>
      <protection/>
    </xf>
    <xf numFmtId="199" fontId="14" fillId="0" borderId="0" xfId="61" applyNumberFormat="1" applyFont="1" applyAlignment="1">
      <alignment vertical="center"/>
      <protection/>
    </xf>
    <xf numFmtId="3" fontId="66" fillId="0" borderId="15" xfId="61" applyNumberFormat="1" applyFont="1" applyBorder="1" applyAlignment="1">
      <alignment horizontal="right" vertical="center"/>
      <protection/>
    </xf>
    <xf numFmtId="4" fontId="66" fillId="0" borderId="16" xfId="61" applyNumberFormat="1" applyFont="1" applyBorder="1" applyAlignment="1">
      <alignment horizontal="center" vertical="center" wrapText="1"/>
      <protection/>
    </xf>
    <xf numFmtId="199" fontId="15" fillId="38" borderId="13" xfId="42" applyNumberFormat="1" applyFont="1" applyFill="1" applyBorder="1" applyAlignment="1" applyProtection="1">
      <alignment vertical="center"/>
      <protection locked="0"/>
    </xf>
    <xf numFmtId="199" fontId="22" fillId="0" borderId="13" xfId="42" applyNumberFormat="1" applyFont="1" applyBorder="1" applyAlignment="1" applyProtection="1">
      <alignment vertical="center"/>
      <protection locked="0"/>
    </xf>
    <xf numFmtId="3" fontId="15" fillId="33" borderId="13" xfId="61" applyNumberFormat="1" applyFont="1" applyFill="1" applyBorder="1" applyAlignment="1" applyProtection="1">
      <alignment horizontal="right" vertical="center"/>
      <protection locked="0"/>
    </xf>
    <xf numFmtId="0" fontId="67" fillId="0" borderId="0" xfId="61" applyFont="1" applyAlignment="1" applyProtection="1">
      <alignment horizontal="left"/>
      <protection locked="0"/>
    </xf>
    <xf numFmtId="4" fontId="69" fillId="21" borderId="15" xfId="61" applyNumberFormat="1" applyFont="1" applyFill="1" applyBorder="1" applyAlignment="1">
      <alignment horizontal="center" vertical="center" wrapText="1"/>
      <protection/>
    </xf>
    <xf numFmtId="4" fontId="69" fillId="21" borderId="17" xfId="61" applyNumberFormat="1" applyFont="1" applyFill="1" applyBorder="1" applyAlignment="1">
      <alignment horizontal="center" vertical="center" wrapText="1"/>
      <protection/>
    </xf>
    <xf numFmtId="4" fontId="69" fillId="21" borderId="18" xfId="61" applyNumberFormat="1" applyFont="1" applyFill="1" applyBorder="1" applyAlignment="1">
      <alignment horizontal="center" vertical="center" wrapText="1"/>
      <protection/>
    </xf>
    <xf numFmtId="0" fontId="69" fillId="21" borderId="19" xfId="61" applyFont="1" applyFill="1" applyBorder="1" applyAlignment="1">
      <alignment horizontal="center" vertical="center"/>
      <protection/>
    </xf>
    <xf numFmtId="0" fontId="69" fillId="21" borderId="20" xfId="61" applyFont="1" applyFill="1" applyBorder="1" applyAlignment="1">
      <alignment horizontal="center" vertical="center"/>
      <protection/>
    </xf>
    <xf numFmtId="0" fontId="67" fillId="0" borderId="0" xfId="61" applyFont="1" applyAlignment="1" applyProtection="1">
      <alignment horizontal="left"/>
      <protection locked="0"/>
    </xf>
    <xf numFmtId="0" fontId="67" fillId="0" borderId="0" xfId="61" applyFont="1" applyAlignment="1" applyProtection="1">
      <alignment horizontal="center"/>
      <protection/>
    </xf>
    <xf numFmtId="0" fontId="67" fillId="0" borderId="0" xfId="61" applyFont="1" applyAlignment="1" applyProtection="1">
      <alignment horizontal="center"/>
      <protection locked="0"/>
    </xf>
    <xf numFmtId="0" fontId="66" fillId="0" borderId="13" xfId="61" applyFont="1" applyBorder="1" applyAlignment="1">
      <alignment horizontal="center" vertical="center" wrapText="1"/>
      <protection/>
    </xf>
    <xf numFmtId="0" fontId="66" fillId="0" borderId="13" xfId="61" applyFont="1" applyBorder="1" applyAlignment="1">
      <alignment horizontal="center" vertical="center"/>
      <protection/>
    </xf>
    <xf numFmtId="0" fontId="66" fillId="0" borderId="21" xfId="61" applyFont="1" applyBorder="1" applyAlignment="1">
      <alignment horizontal="center" vertical="center"/>
      <protection/>
    </xf>
    <xf numFmtId="0" fontId="67" fillId="0" borderId="13" xfId="61" applyFont="1" applyBorder="1" applyAlignment="1">
      <alignment horizontal="center" vertical="center"/>
      <protection/>
    </xf>
    <xf numFmtId="0" fontId="15" fillId="0" borderId="13" xfId="61" applyFont="1" applyBorder="1" applyAlignment="1">
      <alignment horizontal="center" vertical="center" wrapText="1"/>
      <protection/>
    </xf>
    <xf numFmtId="0" fontId="14" fillId="0" borderId="13" xfId="61" applyFont="1" applyBorder="1" applyAlignment="1">
      <alignment horizontal="center" vertical="center" wrapText="1"/>
      <protection/>
    </xf>
    <xf numFmtId="4" fontId="15" fillId="0" borderId="13" xfId="61" applyNumberFormat="1" applyFont="1" applyBorder="1" applyAlignment="1">
      <alignment horizontal="center" vertical="center"/>
      <protection/>
    </xf>
    <xf numFmtId="0" fontId="15" fillId="0" borderId="0" xfId="61" applyFont="1" applyAlignment="1" applyProtection="1">
      <alignment horizontal="left"/>
      <protection locked="0"/>
    </xf>
    <xf numFmtId="0" fontId="15" fillId="0" borderId="0" xfId="61" applyFont="1" applyAlignment="1">
      <alignment horizontal="center"/>
      <protection/>
    </xf>
    <xf numFmtId="0" fontId="15" fillId="0" borderId="0" xfId="61" applyFont="1" applyBorder="1" applyAlignment="1" applyProtection="1">
      <alignment horizontal="center"/>
      <protection locked="0"/>
    </xf>
    <xf numFmtId="0" fontId="67" fillId="0" borderId="0" xfId="61" applyFont="1" applyAlignment="1">
      <alignment horizontal="center"/>
      <protection/>
    </xf>
    <xf numFmtId="0" fontId="67" fillId="0" borderId="0" xfId="61" applyFont="1" applyBorder="1" applyAlignment="1" applyProtection="1">
      <alignment horizontal="center"/>
      <protection locked="0"/>
    </xf>
    <xf numFmtId="0" fontId="2" fillId="0" borderId="10" xfId="0" applyFont="1" applyBorder="1" applyAlignment="1">
      <alignment horizontal="center"/>
    </xf>
    <xf numFmtId="0" fontId="8" fillId="0" borderId="10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7" fillId="0" borderId="0" xfId="61" applyFont="1" applyProtection="1">
      <alignment/>
      <protection locked="0"/>
    </xf>
    <xf numFmtId="0" fontId="67" fillId="0" borderId="0" xfId="61" applyFont="1" applyBorder="1" applyAlignment="1">
      <alignment horizontal="center"/>
      <protection/>
    </xf>
    <xf numFmtId="0" fontId="67" fillId="0" borderId="21" xfId="61" applyFont="1" applyBorder="1" applyAlignment="1" applyProtection="1">
      <alignment horizontal="center"/>
      <protection locked="0"/>
    </xf>
    <xf numFmtId="0" fontId="15" fillId="0" borderId="21" xfId="61" applyFont="1" applyBorder="1" applyAlignment="1">
      <alignment horizontal="center" wrapText="1"/>
      <protection/>
    </xf>
    <xf numFmtId="4" fontId="15" fillId="0" borderId="21" xfId="61" applyNumberFormat="1" applyFont="1" applyBorder="1" applyAlignment="1">
      <alignment horizontal="center" wrapText="1"/>
      <protection/>
    </xf>
    <xf numFmtId="4" fontId="15" fillId="0" borderId="21" xfId="61" applyNumberFormat="1" applyFont="1" applyBorder="1" applyAlignment="1">
      <alignment horizontal="center" wrapText="1"/>
      <protection/>
    </xf>
    <xf numFmtId="0" fontId="15" fillId="0" borderId="16" xfId="61" applyFont="1" applyBorder="1" applyAlignment="1">
      <alignment horizontal="center" wrapText="1"/>
      <protection/>
    </xf>
    <xf numFmtId="0" fontId="15" fillId="0" borderId="13" xfId="61" applyFont="1" applyBorder="1" applyAlignment="1">
      <alignment horizontal="center" vertical="center" wrapText="1"/>
      <protection/>
    </xf>
    <xf numFmtId="0" fontId="15" fillId="33" borderId="13" xfId="61" applyFont="1" applyFill="1" applyBorder="1" applyAlignment="1">
      <alignment vertical="center" wrapText="1"/>
      <protection/>
    </xf>
    <xf numFmtId="0" fontId="15" fillId="33" borderId="13" xfId="61" applyFont="1" applyFill="1" applyBorder="1" applyAlignment="1" applyProtection="1">
      <alignment horizontal="center" vertical="center"/>
      <protection locked="0"/>
    </xf>
    <xf numFmtId="3" fontId="15" fillId="33" borderId="13" xfId="61" applyNumberFormat="1" applyFont="1" applyFill="1" applyBorder="1" applyAlignment="1" applyProtection="1">
      <alignment horizontal="center" vertical="center"/>
      <protection locked="0"/>
    </xf>
    <xf numFmtId="0" fontId="44" fillId="0" borderId="13" xfId="61" applyFont="1" applyBorder="1" applyAlignment="1">
      <alignment horizontal="center" vertical="center"/>
      <protection/>
    </xf>
    <xf numFmtId="0" fontId="44" fillId="33" borderId="13" xfId="61" applyFont="1" applyFill="1" applyBorder="1" applyAlignment="1">
      <alignment vertical="center"/>
      <protection/>
    </xf>
    <xf numFmtId="0" fontId="14" fillId="33" borderId="13" xfId="61" applyFont="1" applyFill="1" applyBorder="1" applyAlignment="1" applyProtection="1">
      <alignment vertical="center"/>
      <protection locked="0"/>
    </xf>
    <xf numFmtId="177" fontId="15" fillId="39" borderId="22" xfId="0" applyNumberFormat="1" applyFont="1" applyFill="1" applyBorder="1" applyAlignment="1" applyProtection="1">
      <alignment vertical="center"/>
      <protection locked="0"/>
    </xf>
    <xf numFmtId="3" fontId="66" fillId="0" borderId="0" xfId="61" applyNumberFormat="1" applyFont="1">
      <alignment/>
      <protection/>
    </xf>
    <xf numFmtId="0" fontId="14" fillId="0" borderId="13" xfId="61" applyFont="1" applyBorder="1" applyAlignment="1">
      <alignment horizontal="right" vertical="center"/>
      <protection/>
    </xf>
    <xf numFmtId="0" fontId="14" fillId="0" borderId="13" xfId="61" applyFont="1" applyBorder="1" applyAlignment="1">
      <alignment vertical="center" wrapText="1"/>
      <protection/>
    </xf>
    <xf numFmtId="0" fontId="14" fillId="0" borderId="13" xfId="61" applyFont="1" applyBorder="1" applyAlignment="1" applyProtection="1">
      <alignment vertical="center"/>
      <protection locked="0"/>
    </xf>
    <xf numFmtId="177" fontId="14" fillId="0" borderId="23" xfId="0" applyNumberFormat="1" applyFont="1" applyBorder="1" applyAlignment="1" applyProtection="1">
      <alignment vertical="center"/>
      <protection locked="0"/>
    </xf>
    <xf numFmtId="0" fontId="14" fillId="0" borderId="13" xfId="61" applyFont="1" applyBorder="1" applyAlignment="1">
      <alignment vertical="center"/>
      <protection/>
    </xf>
    <xf numFmtId="177" fontId="15" fillId="39" borderId="23" xfId="0" applyNumberFormat="1" applyFont="1" applyFill="1" applyBorder="1" applyAlignment="1" applyProtection="1">
      <alignment vertical="center"/>
      <protection locked="0"/>
    </xf>
    <xf numFmtId="0" fontId="14" fillId="0" borderId="13" xfId="61" applyFont="1" applyBorder="1" applyAlignment="1">
      <alignment horizontal="center" vertical="center"/>
      <protection/>
    </xf>
    <xf numFmtId="0" fontId="14" fillId="0" borderId="13" xfId="61" applyFont="1" applyFill="1" applyBorder="1" applyAlignment="1" applyProtection="1">
      <alignment vertical="center"/>
      <protection locked="0"/>
    </xf>
    <xf numFmtId="177" fontId="14" fillId="39" borderId="23" xfId="0" applyNumberFormat="1" applyFont="1" applyFill="1" applyBorder="1" applyAlignment="1" applyProtection="1">
      <alignment vertical="center"/>
      <protection locked="0"/>
    </xf>
    <xf numFmtId="0" fontId="44" fillId="33" borderId="13" xfId="61" applyFont="1" applyFill="1" applyBorder="1" applyAlignment="1">
      <alignment vertical="center" wrapText="1"/>
      <protection/>
    </xf>
    <xf numFmtId="0" fontId="15" fillId="0" borderId="13" xfId="61" applyFont="1" applyBorder="1" applyAlignment="1">
      <alignment horizontal="center" vertical="center"/>
      <protection/>
    </xf>
    <xf numFmtId="0" fontId="15" fillId="33" borderId="13" xfId="61" applyFont="1" applyFill="1" applyBorder="1" applyAlignment="1">
      <alignment vertical="center"/>
      <protection/>
    </xf>
    <xf numFmtId="177" fontId="15" fillId="39" borderId="23" xfId="0" applyNumberFormat="1" applyFont="1" applyFill="1" applyBorder="1" applyAlignment="1" applyProtection="1">
      <alignment vertical="center"/>
      <protection locked="0"/>
    </xf>
    <xf numFmtId="177" fontId="15" fillId="0" borderId="23" xfId="0" applyNumberFormat="1" applyFont="1" applyBorder="1" applyAlignment="1" applyProtection="1">
      <alignment vertical="center"/>
      <protection locked="0"/>
    </xf>
    <xf numFmtId="0" fontId="14" fillId="0" borderId="0" xfId="61" applyFont="1" applyBorder="1">
      <alignment/>
      <protection/>
    </xf>
    <xf numFmtId="0" fontId="45" fillId="0" borderId="0" xfId="61" applyFont="1">
      <alignment/>
      <protection/>
    </xf>
    <xf numFmtId="0" fontId="14" fillId="0" borderId="0" xfId="61" applyFont="1" applyBorder="1" applyAlignment="1" applyProtection="1">
      <alignment vertical="top" wrapText="1"/>
      <protection locked="0"/>
    </xf>
    <xf numFmtId="14" fontId="14" fillId="0" borderId="0" xfId="61" applyNumberFormat="1" applyFont="1" applyBorder="1" applyAlignment="1" applyProtection="1">
      <alignment horizontal="left" vertical="top" wrapText="1"/>
      <protection locked="0"/>
    </xf>
    <xf numFmtId="0" fontId="14" fillId="0" borderId="0" xfId="61" applyFont="1" applyBorder="1" applyAlignment="1" applyProtection="1">
      <alignment vertical="top"/>
      <protection locked="0"/>
    </xf>
    <xf numFmtId="3" fontId="67" fillId="0" borderId="0" xfId="61" applyNumberFormat="1" applyFont="1" applyProtection="1">
      <alignment/>
      <protection locked="0"/>
    </xf>
    <xf numFmtId="3" fontId="15" fillId="0" borderId="21" xfId="61" applyNumberFormat="1" applyFont="1" applyBorder="1" applyAlignment="1">
      <alignment horizontal="center" wrapText="1"/>
      <protection/>
    </xf>
    <xf numFmtId="3" fontId="15" fillId="0" borderId="16" xfId="61" applyNumberFormat="1" applyFont="1" applyBorder="1" applyAlignment="1">
      <alignment horizontal="center" wrapText="1"/>
      <protection/>
    </xf>
    <xf numFmtId="3" fontId="15" fillId="33" borderId="13" xfId="59" applyNumberFormat="1" applyFont="1" applyFill="1" applyBorder="1" applyAlignment="1" applyProtection="1">
      <alignment horizontal="center" vertical="center"/>
      <protection locked="0"/>
    </xf>
    <xf numFmtId="3" fontId="15" fillId="33" borderId="13" xfId="42" applyNumberFormat="1" applyFont="1" applyFill="1" applyBorder="1" applyAlignment="1" applyProtection="1">
      <alignment vertical="center"/>
      <protection locked="0"/>
    </xf>
    <xf numFmtId="3" fontId="14" fillId="0" borderId="13" xfId="42" applyNumberFormat="1" applyFont="1" applyFill="1" applyBorder="1" applyAlignment="1" applyProtection="1">
      <alignment vertical="center"/>
      <protection locked="0"/>
    </xf>
    <xf numFmtId="3" fontId="14" fillId="33" borderId="13" xfId="42" applyNumberFormat="1" applyFont="1" applyFill="1" applyBorder="1" applyAlignment="1" applyProtection="1">
      <alignment vertical="center"/>
      <protection locked="0"/>
    </xf>
    <xf numFmtId="3" fontId="14" fillId="0" borderId="13" xfId="42" applyNumberFormat="1" applyFont="1" applyBorder="1" applyAlignment="1" applyProtection="1">
      <alignment vertical="center"/>
      <protection locked="0"/>
    </xf>
    <xf numFmtId="3" fontId="15" fillId="33" borderId="13" xfId="42" applyNumberFormat="1" applyFont="1" applyFill="1" applyBorder="1" applyAlignment="1" applyProtection="1">
      <alignment vertical="center"/>
      <protection locked="0"/>
    </xf>
    <xf numFmtId="3" fontId="15" fillId="0" borderId="13" xfId="42" applyNumberFormat="1" applyFont="1" applyBorder="1" applyAlignment="1" applyProtection="1">
      <alignment vertical="center"/>
      <protection locked="0"/>
    </xf>
    <xf numFmtId="3" fontId="14" fillId="0" borderId="0" xfId="61" applyNumberFormat="1" applyFont="1" applyBorder="1">
      <alignment/>
      <protection/>
    </xf>
    <xf numFmtId="3" fontId="14" fillId="0" borderId="0" xfId="61" applyNumberFormat="1" applyFont="1" applyProtection="1">
      <alignment/>
      <protection locked="0"/>
    </xf>
    <xf numFmtId="3" fontId="16" fillId="0" borderId="0" xfId="61" applyNumberFormat="1" applyFont="1" applyProtection="1">
      <alignment/>
      <protection locked="0"/>
    </xf>
    <xf numFmtId="3" fontId="14" fillId="0" borderId="0" xfId="61" applyNumberFormat="1" applyFont="1">
      <alignment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Hyperlink 2" xfId="55"/>
    <cellStyle name="Input" xfId="56"/>
    <cellStyle name="Linked Cell" xfId="57"/>
    <cellStyle name="Neutral" xfId="58"/>
    <cellStyle name="Normal 2" xfId="59"/>
    <cellStyle name="Normal 2 2" xfId="60"/>
    <cellStyle name="Normal 3" xfId="61"/>
    <cellStyle name="Normal 4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3438525</xdr:colOff>
      <xdr:row>0</xdr:row>
      <xdr:rowOff>0</xdr:rowOff>
    </xdr:from>
    <xdr:to>
      <xdr:col>3</xdr:col>
      <xdr:colOff>4048125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857750" y="0"/>
          <a:ext cx="6096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3438525</xdr:colOff>
      <xdr:row>1</xdr:row>
      <xdr:rowOff>57150</xdr:rowOff>
    </xdr:from>
    <xdr:to>
      <xdr:col>3</xdr:col>
      <xdr:colOff>4048125</xdr:colOff>
      <xdr:row>4</xdr:row>
      <xdr:rowOff>142875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857750" y="219075"/>
          <a:ext cx="6096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3095625</xdr:colOff>
      <xdr:row>0</xdr:row>
      <xdr:rowOff>9525</xdr:rowOff>
    </xdr:from>
    <xdr:to>
      <xdr:col>3</xdr:col>
      <xdr:colOff>3810000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562475" y="9525"/>
          <a:ext cx="7143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619125</xdr:colOff>
      <xdr:row>0</xdr:row>
      <xdr:rowOff>19050</xdr:rowOff>
    </xdr:from>
    <xdr:to>
      <xdr:col>5</xdr:col>
      <xdr:colOff>571500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591175" y="19050"/>
          <a:ext cx="7239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CG-RS\Cash%20flow%20izvje&#353;taji\Q4%202018\Ne&#382;ivot_31.12.18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ZA"/>
      <sheetName val="Bez PS"/>
      <sheetName val="Analitika 175"/>
      <sheetName val="PIVOT"/>
      <sheetName val="zakljucni"/>
      <sheetName val="pivot 2018"/>
      <sheetName val="BNT"/>
      <sheetName val="190"/>
      <sheetName val="Kartica obveznica"/>
      <sheetName val="274"/>
      <sheetName val="298"/>
      <sheetName val="Analitika dobavljača"/>
      <sheetName val="143,147"/>
      <sheetName val="Sheet6"/>
      <sheetName val="0700"/>
    </sheetNames>
  </externalBook>
</externalLink>
</file>

<file path=xl/theme/theme1.xml><?xml version="1.0" encoding="utf-8"?>
<a:theme xmlns:a="http://schemas.openxmlformats.org/drawingml/2006/main" name="Office Theme">
  <a:themeElements>
    <a:clrScheme name="PwC Burgundy">
      <a:dk1>
        <a:srgbClr val="000000"/>
      </a:dk1>
      <a:lt1>
        <a:sysClr val="window" lastClr="FFFFFF"/>
      </a:lt1>
      <a:dk2>
        <a:srgbClr val="A32020"/>
      </a:dk2>
      <a:lt2>
        <a:srgbClr val="FFFFFF"/>
      </a:lt2>
      <a:accent1>
        <a:srgbClr val="A32020"/>
      </a:accent1>
      <a:accent2>
        <a:srgbClr val="E0301E"/>
      </a:accent2>
      <a:accent3>
        <a:srgbClr val="602320"/>
      </a:accent3>
      <a:accent4>
        <a:srgbClr val="DB536A"/>
      </a:accent4>
      <a:accent5>
        <a:srgbClr val="DC6900"/>
      </a:accent5>
      <a:accent6>
        <a:srgbClr val="FFB600"/>
      </a:accent6>
      <a:hlink>
        <a:srgbClr val="A32020"/>
      </a:hlink>
      <a:folHlink>
        <a:srgbClr val="A3202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B1:P116"/>
  <sheetViews>
    <sheetView zoomScalePageLayoutView="0" workbookViewId="0" topLeftCell="A1">
      <selection activeCell="D15" sqref="D15"/>
    </sheetView>
  </sheetViews>
  <sheetFormatPr defaultColWidth="9.28125" defaultRowHeight="12.75"/>
  <cols>
    <col min="1" max="1" width="3.28125" style="147" customWidth="1"/>
    <col min="2" max="2" width="3.7109375" style="147" customWidth="1"/>
    <col min="3" max="3" width="14.28125" style="241" customWidth="1"/>
    <col min="4" max="4" width="78.7109375" style="147" customWidth="1"/>
    <col min="5" max="5" width="10.7109375" style="193" customWidth="1"/>
    <col min="6" max="6" width="11.421875" style="274" customWidth="1"/>
    <col min="7" max="7" width="11.140625" style="165" customWidth="1"/>
    <col min="8" max="8" width="8.57421875" style="194" hidden="1" customWidth="1"/>
    <col min="9" max="9" width="3.57421875" style="147" customWidth="1"/>
    <col min="10" max="10" width="11.28125" style="201" hidden="1" customWidth="1"/>
    <col min="11" max="12" width="12.00390625" style="201" hidden="1" customWidth="1"/>
    <col min="13" max="13" width="48.28125" style="147" hidden="1" customWidth="1"/>
    <col min="14" max="16" width="0" style="147" hidden="1" customWidth="1"/>
    <col min="17" max="16384" width="9.28125" style="147" customWidth="1"/>
  </cols>
  <sheetData>
    <row r="1" spans="3:12" s="71" customFormat="1" ht="12.75">
      <c r="C1" s="301" t="s">
        <v>381</v>
      </c>
      <c r="D1" s="301"/>
      <c r="E1" s="123"/>
      <c r="F1" s="255"/>
      <c r="G1" s="69"/>
      <c r="H1" s="70"/>
      <c r="J1" s="152"/>
      <c r="K1" s="152"/>
      <c r="L1" s="152"/>
    </row>
    <row r="2" spans="3:12" s="71" customFormat="1" ht="12.75">
      <c r="C2" s="301" t="s">
        <v>76</v>
      </c>
      <c r="D2" s="301"/>
      <c r="E2" s="123"/>
      <c r="F2" s="255"/>
      <c r="G2" s="69"/>
      <c r="H2" s="70"/>
      <c r="J2" s="152"/>
      <c r="K2" s="152"/>
      <c r="L2" s="152"/>
    </row>
    <row r="3" spans="3:12" s="71" customFormat="1" ht="12.75">
      <c r="C3" s="139" t="s">
        <v>77</v>
      </c>
      <c r="D3" s="139"/>
      <c r="E3" s="123"/>
      <c r="F3" s="255"/>
      <c r="G3" s="69"/>
      <c r="H3" s="70"/>
      <c r="J3" s="152"/>
      <c r="K3" s="152"/>
      <c r="L3" s="152"/>
    </row>
    <row r="4" spans="3:12" s="71" customFormat="1" ht="12.75">
      <c r="C4" s="139" t="s">
        <v>78</v>
      </c>
      <c r="D4" s="139"/>
      <c r="E4" s="123"/>
      <c r="F4" s="255"/>
      <c r="G4" s="69"/>
      <c r="H4" s="70"/>
      <c r="J4" s="152"/>
      <c r="K4" s="152"/>
      <c r="L4" s="152"/>
    </row>
    <row r="5" spans="3:12" s="71" customFormat="1" ht="12.75" hidden="1">
      <c r="C5" s="141"/>
      <c r="D5" s="126"/>
      <c r="E5" s="123"/>
      <c r="F5" s="255"/>
      <c r="G5" s="69"/>
      <c r="H5" s="70"/>
      <c r="J5" s="152"/>
      <c r="K5" s="152"/>
      <c r="L5" s="152"/>
    </row>
    <row r="6" spans="3:12" s="71" customFormat="1" ht="12.75">
      <c r="C6" s="302" t="s">
        <v>75</v>
      </c>
      <c r="D6" s="302"/>
      <c r="E6" s="302"/>
      <c r="F6" s="302"/>
      <c r="G6" s="302"/>
      <c r="H6" s="302"/>
      <c r="J6" s="152"/>
      <c r="K6" s="152"/>
      <c r="L6" s="152"/>
    </row>
    <row r="7" spans="3:12" s="71" customFormat="1" ht="12.75">
      <c r="C7" s="303" t="s">
        <v>427</v>
      </c>
      <c r="D7" s="303"/>
      <c r="E7" s="303"/>
      <c r="F7" s="303"/>
      <c r="G7" s="303"/>
      <c r="H7" s="303"/>
      <c r="J7" s="152"/>
      <c r="K7" s="152"/>
      <c r="L7" s="152"/>
    </row>
    <row r="8" spans="3:12" s="71" customFormat="1" ht="12.75">
      <c r="C8" s="302" t="s">
        <v>1</v>
      </c>
      <c r="D8" s="302"/>
      <c r="E8" s="302"/>
      <c r="F8" s="302"/>
      <c r="G8" s="302"/>
      <c r="H8" s="302"/>
      <c r="J8" s="152"/>
      <c r="K8" s="152"/>
      <c r="L8" s="152"/>
    </row>
    <row r="9" spans="3:14" ht="27" customHeight="1">
      <c r="C9" s="304" t="s">
        <v>79</v>
      </c>
      <c r="D9" s="305" t="s">
        <v>80</v>
      </c>
      <c r="E9" s="305" t="s">
        <v>0</v>
      </c>
      <c r="F9" s="290"/>
      <c r="G9" s="306" t="s">
        <v>31</v>
      </c>
      <c r="H9" s="306"/>
      <c r="J9" s="296" t="s">
        <v>395</v>
      </c>
      <c r="K9" s="297"/>
      <c r="L9" s="297"/>
      <c r="M9" s="297"/>
      <c r="N9" s="298"/>
    </row>
    <row r="10" spans="3:14" ht="51">
      <c r="C10" s="304"/>
      <c r="D10" s="305"/>
      <c r="E10" s="305"/>
      <c r="F10" s="234" t="s">
        <v>81</v>
      </c>
      <c r="G10" s="291" t="s">
        <v>82</v>
      </c>
      <c r="H10" s="291" t="s">
        <v>428</v>
      </c>
      <c r="J10" s="159" t="s">
        <v>396</v>
      </c>
      <c r="K10" s="159" t="s">
        <v>397</v>
      </c>
      <c r="L10" s="159" t="s">
        <v>404</v>
      </c>
      <c r="M10" s="159" t="s">
        <v>405</v>
      </c>
      <c r="N10" s="159" t="s">
        <v>406</v>
      </c>
    </row>
    <row r="11" spans="3:8" ht="12" customHeight="1">
      <c r="C11" s="157">
        <v>1</v>
      </c>
      <c r="D11" s="158">
        <v>2</v>
      </c>
      <c r="E11" s="250">
        <v>3</v>
      </c>
      <c r="F11" s="256"/>
      <c r="G11" s="158">
        <v>4</v>
      </c>
      <c r="H11" s="158">
        <v>5</v>
      </c>
    </row>
    <row r="12" spans="3:14" ht="12" customHeight="1">
      <c r="C12" s="148" t="s">
        <v>15</v>
      </c>
      <c r="D12" s="202" t="s">
        <v>83</v>
      </c>
      <c r="E12" s="203" t="s">
        <v>411</v>
      </c>
      <c r="F12" s="258">
        <v>1911.1925000000047</v>
      </c>
      <c r="G12" s="204">
        <v>4271.743099999963</v>
      </c>
      <c r="H12" s="205">
        <v>33088.93999999997</v>
      </c>
      <c r="J12" s="204">
        <v>4271.743099999963</v>
      </c>
      <c r="K12" s="204">
        <v>0</v>
      </c>
      <c r="L12" s="204"/>
      <c r="M12" s="204"/>
      <c r="N12" s="204">
        <v>0</v>
      </c>
    </row>
    <row r="13" spans="3:14" ht="12" customHeight="1">
      <c r="C13" s="148" t="s">
        <v>84</v>
      </c>
      <c r="D13" s="206" t="s">
        <v>85</v>
      </c>
      <c r="E13" s="150"/>
      <c r="F13" s="259"/>
      <c r="G13" s="207"/>
      <c r="H13" s="151"/>
      <c r="J13" s="208">
        <v>0</v>
      </c>
      <c r="K13" s="208">
        <v>0</v>
      </c>
      <c r="L13" s="208"/>
      <c r="M13" s="208"/>
      <c r="N13" s="208">
        <v>0</v>
      </c>
    </row>
    <row r="14" spans="3:14" ht="12" customHeight="1">
      <c r="C14" s="148" t="s">
        <v>86</v>
      </c>
      <c r="D14" s="206" t="s">
        <v>87</v>
      </c>
      <c r="E14" s="150"/>
      <c r="F14" s="259">
        <v>269930.17</v>
      </c>
      <c r="G14" s="207">
        <v>269930.17</v>
      </c>
      <c r="H14" s="151">
        <v>269930.17</v>
      </c>
      <c r="J14" s="208">
        <v>269930.17</v>
      </c>
      <c r="K14" s="208">
        <v>0</v>
      </c>
      <c r="L14" s="208"/>
      <c r="M14" s="208"/>
      <c r="N14" s="208">
        <v>0</v>
      </c>
    </row>
    <row r="15" spans="3:14" ht="28.5" customHeight="1">
      <c r="C15" s="148" t="s">
        <v>88</v>
      </c>
      <c r="D15" s="149" t="s">
        <v>89</v>
      </c>
      <c r="E15" s="150"/>
      <c r="F15" s="259"/>
      <c r="G15" s="207"/>
      <c r="H15" s="151"/>
      <c r="J15" s="208">
        <v>0</v>
      </c>
      <c r="K15" s="208">
        <v>0</v>
      </c>
      <c r="L15" s="208"/>
      <c r="M15" s="208"/>
      <c r="N15" s="208">
        <v>0</v>
      </c>
    </row>
    <row r="16" spans="3:14" ht="12" customHeight="1">
      <c r="C16" s="148" t="s">
        <v>90</v>
      </c>
      <c r="D16" s="206" t="s">
        <v>91</v>
      </c>
      <c r="E16" s="150"/>
      <c r="F16" s="260">
        <v>-268018.9775</v>
      </c>
      <c r="G16" s="207">
        <v>-265658.4269</v>
      </c>
      <c r="H16" s="151">
        <v>-236841.23</v>
      </c>
      <c r="J16" s="208">
        <v>-265658.4269</v>
      </c>
      <c r="K16" s="208">
        <v>0</v>
      </c>
      <c r="L16" s="208"/>
      <c r="M16" s="208"/>
      <c r="N16" s="208">
        <v>0</v>
      </c>
    </row>
    <row r="17" spans="3:14" ht="12" customHeight="1">
      <c r="C17" s="148" t="s">
        <v>15</v>
      </c>
      <c r="D17" s="209" t="s">
        <v>92</v>
      </c>
      <c r="E17" s="203" t="s">
        <v>412</v>
      </c>
      <c r="F17" s="261">
        <v>142334.17620000016</v>
      </c>
      <c r="G17" s="204">
        <v>101854.81710000004</v>
      </c>
      <c r="H17" s="205">
        <v>138138.91999999998</v>
      </c>
      <c r="J17" s="204">
        <v>101854.81709999999</v>
      </c>
      <c r="K17" s="204">
        <v>0</v>
      </c>
      <c r="L17" s="204"/>
      <c r="M17" s="204"/>
      <c r="N17" s="204">
        <v>0</v>
      </c>
    </row>
    <row r="18" spans="3:14" ht="12" customHeight="1">
      <c r="C18" s="148" t="s">
        <v>93</v>
      </c>
      <c r="D18" s="206" t="s">
        <v>94</v>
      </c>
      <c r="E18" s="150"/>
      <c r="F18" s="259"/>
      <c r="G18" s="207"/>
      <c r="H18" s="151"/>
      <c r="J18" s="208">
        <v>0</v>
      </c>
      <c r="K18" s="208">
        <v>0</v>
      </c>
      <c r="L18" s="208"/>
      <c r="M18" s="208"/>
      <c r="N18" s="208">
        <v>0</v>
      </c>
    </row>
    <row r="19" spans="3:14" ht="12" customHeight="1">
      <c r="C19" s="148" t="s">
        <v>95</v>
      </c>
      <c r="D19" s="206" t="s">
        <v>96</v>
      </c>
      <c r="E19" s="150"/>
      <c r="F19" s="259">
        <v>482008.2800000001</v>
      </c>
      <c r="G19" s="207">
        <v>417819.82</v>
      </c>
      <c r="H19" s="151">
        <v>416731.2199999999</v>
      </c>
      <c r="J19" s="208">
        <v>417819.82</v>
      </c>
      <c r="K19" s="208">
        <v>0</v>
      </c>
      <c r="L19" s="208"/>
      <c r="M19" s="208"/>
      <c r="N19" s="208">
        <v>0</v>
      </c>
    </row>
    <row r="20" spans="3:14" ht="30.75" customHeight="1">
      <c r="C20" s="148" t="s">
        <v>97</v>
      </c>
      <c r="D20" s="149" t="s">
        <v>98</v>
      </c>
      <c r="E20" s="150"/>
      <c r="F20" s="259"/>
      <c r="G20" s="207"/>
      <c r="H20" s="151"/>
      <c r="J20" s="208">
        <v>0</v>
      </c>
      <c r="K20" s="208">
        <v>0</v>
      </c>
      <c r="L20" s="208"/>
      <c r="M20" s="208"/>
      <c r="N20" s="208">
        <v>0</v>
      </c>
    </row>
    <row r="21" spans="3:14" ht="26.25" customHeight="1">
      <c r="C21" s="148" t="s">
        <v>99</v>
      </c>
      <c r="D21" s="149" t="s">
        <v>100</v>
      </c>
      <c r="E21" s="150"/>
      <c r="F21" s="259">
        <v>19520.77</v>
      </c>
      <c r="G21" s="207">
        <v>19520.77</v>
      </c>
      <c r="H21" s="151">
        <v>19520.769999999997</v>
      </c>
      <c r="J21" s="208">
        <v>19520.77</v>
      </c>
      <c r="K21" s="208">
        <v>0</v>
      </c>
      <c r="L21" s="208"/>
      <c r="M21" s="208"/>
      <c r="N21" s="208">
        <v>0</v>
      </c>
    </row>
    <row r="22" spans="3:14" ht="27" customHeight="1">
      <c r="C22" s="148" t="s">
        <v>101</v>
      </c>
      <c r="D22" s="149" t="s">
        <v>102</v>
      </c>
      <c r="E22" s="150"/>
      <c r="F22" s="260">
        <v>-359194.87379999994</v>
      </c>
      <c r="G22" s="207">
        <v>-335485.7729</v>
      </c>
      <c r="H22" s="151">
        <v>-298113.06999999995</v>
      </c>
      <c r="J22" s="208">
        <v>-335485.77290000004</v>
      </c>
      <c r="K22" s="208">
        <v>0</v>
      </c>
      <c r="L22" s="208"/>
      <c r="M22" s="208"/>
      <c r="N22" s="208">
        <v>0</v>
      </c>
    </row>
    <row r="23" spans="3:14" ht="12" customHeight="1">
      <c r="C23" s="148" t="s">
        <v>15</v>
      </c>
      <c r="D23" s="202" t="s">
        <v>103</v>
      </c>
      <c r="E23" s="203" t="s">
        <v>391</v>
      </c>
      <c r="F23" s="261">
        <v>6498438.9185</v>
      </c>
      <c r="G23" s="204">
        <v>8061979.018200001</v>
      </c>
      <c r="H23" s="205">
        <v>7139397.85</v>
      </c>
      <c r="J23" s="205">
        <v>8061979.01</v>
      </c>
      <c r="K23" s="205">
        <v>0.00820000097155571</v>
      </c>
      <c r="L23" s="205"/>
      <c r="M23" s="205"/>
      <c r="N23" s="205">
        <v>0.00820000097155571</v>
      </c>
    </row>
    <row r="24" spans="3:14" s="213" customFormat="1" ht="12" customHeight="1">
      <c r="C24" s="210" t="s">
        <v>15</v>
      </c>
      <c r="D24" s="211" t="s">
        <v>104</v>
      </c>
      <c r="E24" s="252"/>
      <c r="F24" s="262">
        <v>6498438.9185</v>
      </c>
      <c r="G24" s="212">
        <v>8061979.018200001</v>
      </c>
      <c r="H24" s="212">
        <v>7139397.85</v>
      </c>
      <c r="J24" s="212">
        <v>8061979.01</v>
      </c>
      <c r="K24" s="212">
        <v>0.00820000097155571</v>
      </c>
      <c r="L24" s="212"/>
      <c r="M24" s="212"/>
      <c r="N24" s="212">
        <v>0.00820000097155571</v>
      </c>
    </row>
    <row r="25" spans="3:14" ht="25.5">
      <c r="C25" s="148" t="s">
        <v>105</v>
      </c>
      <c r="D25" s="206" t="s">
        <v>106</v>
      </c>
      <c r="E25" s="150"/>
      <c r="F25" s="259">
        <v>6448438.9185</v>
      </c>
      <c r="G25" s="207">
        <v>8011979.018200001</v>
      </c>
      <c r="H25" s="251">
        <v>7089397.85</v>
      </c>
      <c r="J25" s="208">
        <v>8011979.01</v>
      </c>
      <c r="K25" s="208">
        <v>0.00820000097155571</v>
      </c>
      <c r="L25" s="208"/>
      <c r="M25" s="208"/>
      <c r="N25" s="208">
        <v>0.00820000097155571</v>
      </c>
    </row>
    <row r="26" spans="3:14" ht="25.5">
      <c r="C26" s="148" t="s">
        <v>107</v>
      </c>
      <c r="D26" s="206" t="s">
        <v>108</v>
      </c>
      <c r="E26" s="150"/>
      <c r="F26" s="259"/>
      <c r="G26" s="207"/>
      <c r="H26" s="151"/>
      <c r="J26" s="208">
        <v>0</v>
      </c>
      <c r="K26" s="208">
        <v>0</v>
      </c>
      <c r="L26" s="208"/>
      <c r="M26" s="208"/>
      <c r="N26" s="208">
        <v>0</v>
      </c>
    </row>
    <row r="27" spans="3:14" ht="25.5">
      <c r="C27" s="148" t="s">
        <v>109</v>
      </c>
      <c r="D27" s="206" t="s">
        <v>110</v>
      </c>
      <c r="E27" s="150"/>
      <c r="F27" s="259"/>
      <c r="G27" s="207"/>
      <c r="H27" s="151"/>
      <c r="J27" s="208">
        <v>0</v>
      </c>
      <c r="K27" s="208">
        <v>0</v>
      </c>
      <c r="L27" s="208"/>
      <c r="M27" s="208"/>
      <c r="N27" s="208">
        <v>0</v>
      </c>
    </row>
    <row r="28" spans="3:14" ht="25.5">
      <c r="C28" s="148" t="s">
        <v>111</v>
      </c>
      <c r="D28" s="206" t="s">
        <v>112</v>
      </c>
      <c r="E28" s="150"/>
      <c r="F28" s="259"/>
      <c r="G28" s="207"/>
      <c r="H28" s="151"/>
      <c r="J28" s="208">
        <v>0</v>
      </c>
      <c r="K28" s="208">
        <v>0</v>
      </c>
      <c r="L28" s="208"/>
      <c r="M28" s="208"/>
      <c r="N28" s="208">
        <v>0</v>
      </c>
    </row>
    <row r="29" spans="3:14" ht="25.5">
      <c r="C29" s="148" t="s">
        <v>113</v>
      </c>
      <c r="D29" s="206" t="s">
        <v>114</v>
      </c>
      <c r="E29" s="150"/>
      <c r="F29" s="259"/>
      <c r="G29" s="207"/>
      <c r="H29" s="151"/>
      <c r="J29" s="208">
        <v>0</v>
      </c>
      <c r="K29" s="208">
        <v>0</v>
      </c>
      <c r="L29" s="208"/>
      <c r="M29" s="208"/>
      <c r="N29" s="208">
        <v>0</v>
      </c>
    </row>
    <row r="30" spans="3:14" ht="25.5">
      <c r="C30" s="148" t="s">
        <v>115</v>
      </c>
      <c r="D30" s="149" t="s">
        <v>116</v>
      </c>
      <c r="E30" s="150"/>
      <c r="F30" s="259"/>
      <c r="G30" s="207"/>
      <c r="H30" s="151"/>
      <c r="J30" s="208">
        <v>0</v>
      </c>
      <c r="K30" s="208">
        <v>0</v>
      </c>
      <c r="L30" s="208"/>
      <c r="M30" s="208"/>
      <c r="N30" s="208">
        <v>0</v>
      </c>
    </row>
    <row r="31" spans="3:14" ht="12.75">
      <c r="C31" s="148" t="s">
        <v>117</v>
      </c>
      <c r="D31" s="206" t="s">
        <v>118</v>
      </c>
      <c r="E31" s="150"/>
      <c r="F31" s="259">
        <v>50000</v>
      </c>
      <c r="G31" s="207">
        <v>50000</v>
      </c>
      <c r="H31" s="151">
        <v>50000</v>
      </c>
      <c r="J31" s="208">
        <v>50000</v>
      </c>
      <c r="K31" s="208">
        <v>0</v>
      </c>
      <c r="L31" s="208"/>
      <c r="M31" s="208"/>
      <c r="N31" s="208">
        <v>0</v>
      </c>
    </row>
    <row r="32" spans="3:14" ht="12.75">
      <c r="C32" s="148" t="s">
        <v>119</v>
      </c>
      <c r="D32" s="206" t="s">
        <v>120</v>
      </c>
      <c r="E32" s="150"/>
      <c r="F32" s="259"/>
      <c r="G32" s="207"/>
      <c r="H32" s="151">
        <v>0</v>
      </c>
      <c r="J32" s="208">
        <v>0</v>
      </c>
      <c r="K32" s="208">
        <v>0</v>
      </c>
      <c r="L32" s="208"/>
      <c r="M32" s="208"/>
      <c r="N32" s="208">
        <v>0</v>
      </c>
    </row>
    <row r="33" spans="3:14" ht="25.5">
      <c r="C33" s="148" t="s">
        <v>121</v>
      </c>
      <c r="D33" s="206" t="s">
        <v>122</v>
      </c>
      <c r="E33" s="150"/>
      <c r="F33" s="259"/>
      <c r="G33" s="207"/>
      <c r="H33" s="151"/>
      <c r="J33" s="208">
        <v>0</v>
      </c>
      <c r="K33" s="208">
        <v>0</v>
      </c>
      <c r="L33" s="208"/>
      <c r="M33" s="208"/>
      <c r="N33" s="208">
        <v>0</v>
      </c>
    </row>
    <row r="34" spans="3:14" ht="25.5">
      <c r="C34" s="148" t="s">
        <v>123</v>
      </c>
      <c r="D34" s="206" t="s">
        <v>124</v>
      </c>
      <c r="E34" s="150"/>
      <c r="F34" s="259"/>
      <c r="G34" s="207"/>
      <c r="H34" s="151"/>
      <c r="J34" s="208">
        <v>0</v>
      </c>
      <c r="K34" s="208">
        <v>0</v>
      </c>
      <c r="L34" s="208"/>
      <c r="M34" s="208"/>
      <c r="N34" s="208">
        <v>0</v>
      </c>
    </row>
    <row r="35" spans="3:14" ht="25.5">
      <c r="C35" s="148" t="s">
        <v>125</v>
      </c>
      <c r="D35" s="206" t="s">
        <v>126</v>
      </c>
      <c r="E35" s="150"/>
      <c r="F35" s="259"/>
      <c r="G35" s="214"/>
      <c r="H35" s="151"/>
      <c r="J35" s="208">
        <v>0</v>
      </c>
      <c r="K35" s="208">
        <v>0</v>
      </c>
      <c r="L35" s="208"/>
      <c r="M35" s="208"/>
      <c r="N35" s="208">
        <v>0</v>
      </c>
    </row>
    <row r="36" spans="3:14" s="213" customFormat="1" ht="12.75">
      <c r="C36" s="210" t="s">
        <v>15</v>
      </c>
      <c r="D36" s="215" t="s">
        <v>127</v>
      </c>
      <c r="E36" s="252"/>
      <c r="F36" s="263"/>
      <c r="G36" s="216"/>
      <c r="H36" s="212"/>
      <c r="J36" s="208">
        <v>0</v>
      </c>
      <c r="K36" s="208">
        <v>0</v>
      </c>
      <c r="L36" s="208"/>
      <c r="M36" s="208"/>
      <c r="N36" s="208">
        <v>0</v>
      </c>
    </row>
    <row r="37" spans="3:14" ht="25.5">
      <c r="C37" s="148" t="s">
        <v>128</v>
      </c>
      <c r="D37" s="149" t="s">
        <v>129</v>
      </c>
      <c r="E37" s="150"/>
      <c r="F37" s="259"/>
      <c r="G37" s="214"/>
      <c r="H37" s="151"/>
      <c r="J37" s="208">
        <v>0</v>
      </c>
      <c r="K37" s="208">
        <v>0</v>
      </c>
      <c r="L37" s="208"/>
      <c r="M37" s="208"/>
      <c r="N37" s="208">
        <v>0</v>
      </c>
    </row>
    <row r="38" spans="3:14" ht="12.75">
      <c r="C38" s="148" t="s">
        <v>130</v>
      </c>
      <c r="D38" s="149" t="s">
        <v>131</v>
      </c>
      <c r="E38" s="150"/>
      <c r="F38" s="259"/>
      <c r="G38" s="214"/>
      <c r="H38" s="151"/>
      <c r="J38" s="208">
        <v>0</v>
      </c>
      <c r="K38" s="208">
        <v>0</v>
      </c>
      <c r="L38" s="208"/>
      <c r="M38" s="208"/>
      <c r="N38" s="208">
        <v>0</v>
      </c>
    </row>
    <row r="39" spans="3:14" ht="12.75">
      <c r="C39" s="148" t="s">
        <v>132</v>
      </c>
      <c r="D39" s="149" t="s">
        <v>133</v>
      </c>
      <c r="E39" s="150"/>
      <c r="F39" s="259"/>
      <c r="G39" s="214"/>
      <c r="H39" s="151"/>
      <c r="J39" s="208">
        <v>0</v>
      </c>
      <c r="K39" s="208">
        <v>0</v>
      </c>
      <c r="L39" s="208"/>
      <c r="M39" s="208"/>
      <c r="N39" s="208">
        <v>0</v>
      </c>
    </row>
    <row r="40" spans="3:14" ht="12.75">
      <c r="C40" s="148" t="s">
        <v>15</v>
      </c>
      <c r="D40" s="202" t="s">
        <v>134</v>
      </c>
      <c r="E40" s="203" t="s">
        <v>392</v>
      </c>
      <c r="F40" s="264">
        <v>4064501.54</v>
      </c>
      <c r="G40" s="205">
        <v>1898796.99</v>
      </c>
      <c r="H40" s="205">
        <v>2710049</v>
      </c>
      <c r="J40" s="205">
        <v>1898796.99</v>
      </c>
      <c r="K40" s="205">
        <v>0</v>
      </c>
      <c r="L40" s="205"/>
      <c r="M40" s="205"/>
      <c r="N40" s="205">
        <v>0</v>
      </c>
    </row>
    <row r="41" spans="3:14" ht="12.75">
      <c r="C41" s="148" t="s">
        <v>135</v>
      </c>
      <c r="D41" s="206" t="s">
        <v>136</v>
      </c>
      <c r="E41" s="150"/>
      <c r="F41" s="259">
        <v>2347966.52</v>
      </c>
      <c r="G41" s="214"/>
      <c r="H41" s="251">
        <v>68049</v>
      </c>
      <c r="J41" s="208">
        <v>0</v>
      </c>
      <c r="K41" s="208">
        <v>0</v>
      </c>
      <c r="L41" s="208"/>
      <c r="M41" s="208"/>
      <c r="N41" s="208">
        <v>0</v>
      </c>
    </row>
    <row r="42" spans="3:14" ht="12.75">
      <c r="C42" s="148" t="s">
        <v>137</v>
      </c>
      <c r="D42" s="206" t="s">
        <v>138</v>
      </c>
      <c r="E42" s="150"/>
      <c r="F42" s="259">
        <v>1709146.43</v>
      </c>
      <c r="G42" s="214">
        <v>1898796.99</v>
      </c>
      <c r="H42" s="151">
        <v>2642000</v>
      </c>
      <c r="J42" s="208">
        <v>1898796.99</v>
      </c>
      <c r="K42" s="208">
        <v>0</v>
      </c>
      <c r="L42" s="208"/>
      <c r="M42" s="208"/>
      <c r="N42" s="208">
        <v>0</v>
      </c>
    </row>
    <row r="43" spans="3:14" ht="12.75">
      <c r="C43" s="148">
        <v>186</v>
      </c>
      <c r="D43" s="206" t="s">
        <v>139</v>
      </c>
      <c r="E43" s="150"/>
      <c r="F43" s="259">
        <v>7388.59</v>
      </c>
      <c r="G43" s="214"/>
      <c r="H43" s="151"/>
      <c r="J43" s="208">
        <v>0</v>
      </c>
      <c r="K43" s="208">
        <v>0</v>
      </c>
      <c r="L43" s="208"/>
      <c r="M43" s="208"/>
      <c r="N43" s="208">
        <v>0</v>
      </c>
    </row>
    <row r="44" spans="3:14" ht="12.75">
      <c r="C44" s="148" t="s">
        <v>15</v>
      </c>
      <c r="D44" s="202" t="s">
        <v>140</v>
      </c>
      <c r="E44" s="217"/>
      <c r="F44" s="261">
        <v>1722063.2400000016</v>
      </c>
      <c r="G44" s="204">
        <v>1962219.7386000005</v>
      </c>
      <c r="H44" s="205">
        <v>2065109.1399999992</v>
      </c>
      <c r="J44" s="205">
        <v>1962218.6386000004</v>
      </c>
      <c r="K44" s="205">
        <v>1.1000000000931323</v>
      </c>
      <c r="L44" s="205"/>
      <c r="M44" s="205"/>
      <c r="N44" s="205">
        <v>1.1000000000931323</v>
      </c>
    </row>
    <row r="45" spans="3:14" ht="12.75">
      <c r="C45" s="148">
        <v>11</v>
      </c>
      <c r="D45" s="206" t="s">
        <v>141</v>
      </c>
      <c r="E45" s="150" t="s">
        <v>413</v>
      </c>
      <c r="F45" s="259">
        <v>50586.37000000001</v>
      </c>
      <c r="G45" s="207">
        <v>188234.06</v>
      </c>
      <c r="H45" s="151">
        <v>90734.44999999503</v>
      </c>
      <c r="J45" s="207">
        <v>188233.58000000002</v>
      </c>
      <c r="K45" s="151">
        <v>0.47999999998137355</v>
      </c>
      <c r="L45" s="151"/>
      <c r="M45" s="151"/>
      <c r="N45" s="151">
        <v>0.47999999998137355</v>
      </c>
    </row>
    <row r="46" spans="3:14" s="220" customFormat="1" ht="12.75">
      <c r="C46" s="218" t="s">
        <v>15</v>
      </c>
      <c r="D46" s="219" t="s">
        <v>142</v>
      </c>
      <c r="E46" s="252" t="s">
        <v>416</v>
      </c>
      <c r="F46" s="265">
        <v>1671476.8700000015</v>
      </c>
      <c r="G46" s="216">
        <v>1773985.6786000005</v>
      </c>
      <c r="H46" s="212">
        <v>1974374.6900000041</v>
      </c>
      <c r="J46" s="216">
        <v>1773985.0586000003</v>
      </c>
      <c r="K46" s="212">
        <v>0.6200000001117587</v>
      </c>
      <c r="L46" s="212"/>
      <c r="M46" s="212"/>
      <c r="N46" s="212">
        <v>0.6200000001117587</v>
      </c>
    </row>
    <row r="47" spans="3:14" ht="12.75">
      <c r="C47" s="148">
        <v>12</v>
      </c>
      <c r="D47" s="206" t="s">
        <v>143</v>
      </c>
      <c r="E47" s="221"/>
      <c r="F47" s="266">
        <v>1095684.4900000012</v>
      </c>
      <c r="G47" s="207">
        <v>1288517.7044000004</v>
      </c>
      <c r="H47" s="208">
        <v>1448997.3300000036</v>
      </c>
      <c r="J47" s="207">
        <v>1288517.0844000003</v>
      </c>
      <c r="K47" s="208">
        <v>0.6200000001117587</v>
      </c>
      <c r="L47" s="208"/>
      <c r="M47" s="208"/>
      <c r="N47" s="208">
        <v>0.6200000001117587</v>
      </c>
    </row>
    <row r="48" spans="3:14" ht="12.75">
      <c r="C48" s="148">
        <v>13</v>
      </c>
      <c r="D48" s="206" t="s">
        <v>144</v>
      </c>
      <c r="E48" s="221"/>
      <c r="F48" s="267"/>
      <c r="G48" s="222">
        <v>0</v>
      </c>
      <c r="H48" s="208"/>
      <c r="J48" s="208">
        <v>0</v>
      </c>
      <c r="K48" s="208">
        <v>0</v>
      </c>
      <c r="L48" s="208"/>
      <c r="M48" s="208"/>
      <c r="N48" s="208">
        <v>0</v>
      </c>
    </row>
    <row r="49" spans="3:14" ht="12.75">
      <c r="C49" s="148">
        <v>14</v>
      </c>
      <c r="D49" s="206" t="s">
        <v>145</v>
      </c>
      <c r="E49" s="221"/>
      <c r="F49" s="266"/>
      <c r="G49" s="207">
        <v>0</v>
      </c>
      <c r="H49" s="208">
        <v>431.7999999999993</v>
      </c>
      <c r="J49" s="207">
        <v>0</v>
      </c>
      <c r="K49" s="208">
        <v>0</v>
      </c>
      <c r="L49" s="208"/>
      <c r="M49" s="208"/>
      <c r="N49" s="208">
        <v>0</v>
      </c>
    </row>
    <row r="50" spans="3:14" ht="12.75">
      <c r="C50" s="148">
        <v>15</v>
      </c>
      <c r="D50" s="206" t="s">
        <v>146</v>
      </c>
      <c r="E50" s="221"/>
      <c r="F50" s="266">
        <v>25292.369999999995</v>
      </c>
      <c r="G50" s="207">
        <v>14973.139999999989</v>
      </c>
      <c r="H50" s="208">
        <v>133305.19000000012</v>
      </c>
      <c r="J50" s="207">
        <v>14973.139999999974</v>
      </c>
      <c r="K50" s="208">
        <v>1.4551915228366852E-11</v>
      </c>
      <c r="L50" s="208"/>
      <c r="M50" s="208"/>
      <c r="N50" s="208">
        <v>1.4551915228366852E-11</v>
      </c>
    </row>
    <row r="51" spans="3:14" ht="12.75">
      <c r="C51" s="148">
        <v>16</v>
      </c>
      <c r="D51" s="206" t="s">
        <v>147</v>
      </c>
      <c r="E51" s="221"/>
      <c r="F51" s="266">
        <v>39999.87000000001</v>
      </c>
      <c r="G51" s="207">
        <v>5278.09</v>
      </c>
      <c r="H51" s="208">
        <v>5278.090000000011</v>
      </c>
      <c r="J51" s="207">
        <v>5278.090000000011</v>
      </c>
      <c r="K51" s="208">
        <v>-1.0913936421275139E-11</v>
      </c>
      <c r="L51" s="208"/>
      <c r="M51" s="208"/>
      <c r="N51" s="208">
        <v>-1.0913936421275139E-11</v>
      </c>
    </row>
    <row r="52" spans="3:14" ht="12.75">
      <c r="C52" s="148">
        <v>17</v>
      </c>
      <c r="D52" s="206" t="s">
        <v>148</v>
      </c>
      <c r="E52" s="221"/>
      <c r="F52" s="266">
        <v>510500.14</v>
      </c>
      <c r="G52" s="207">
        <v>465216.7442000001</v>
      </c>
      <c r="H52" s="208">
        <v>386362.28000000014</v>
      </c>
      <c r="J52" s="207">
        <v>465216.7442</v>
      </c>
      <c r="K52" s="208">
        <v>0</v>
      </c>
      <c r="L52" s="208"/>
      <c r="M52" s="208"/>
      <c r="N52" s="208">
        <v>0</v>
      </c>
    </row>
    <row r="53" spans="3:14" ht="25.5">
      <c r="C53" s="148" t="s">
        <v>149</v>
      </c>
      <c r="D53" s="206" t="s">
        <v>150</v>
      </c>
      <c r="E53" s="221"/>
      <c r="F53" s="266"/>
      <c r="G53" s="223">
        <v>0</v>
      </c>
      <c r="H53" s="224">
        <v>0</v>
      </c>
      <c r="I53" s="200"/>
      <c r="J53" s="224">
        <v>0</v>
      </c>
      <c r="K53" s="224">
        <v>0</v>
      </c>
      <c r="L53" s="224"/>
      <c r="M53" s="224"/>
      <c r="N53" s="224">
        <v>0</v>
      </c>
    </row>
    <row r="54" spans="3:14" ht="102">
      <c r="C54" s="245" t="s">
        <v>407</v>
      </c>
      <c r="D54" s="202" t="s">
        <v>151</v>
      </c>
      <c r="E54" s="203">
        <v>20</v>
      </c>
      <c r="F54" s="268">
        <v>2111172.3361</v>
      </c>
      <c r="G54" s="225">
        <v>2268279.01</v>
      </c>
      <c r="H54" s="205">
        <v>2322969</v>
      </c>
      <c r="J54" s="205">
        <v>2268279.01</v>
      </c>
      <c r="K54" s="205">
        <v>0</v>
      </c>
      <c r="L54" s="205"/>
      <c r="M54" s="205"/>
      <c r="N54" s="205">
        <v>0</v>
      </c>
    </row>
    <row r="55" spans="3:14" ht="12.75">
      <c r="C55" s="148" t="s">
        <v>15</v>
      </c>
      <c r="D55" s="202" t="s">
        <v>152</v>
      </c>
      <c r="E55" s="203">
        <v>21</v>
      </c>
      <c r="F55" s="261">
        <v>2303704.031</v>
      </c>
      <c r="G55" s="204">
        <v>2273895.17</v>
      </c>
      <c r="H55" s="205">
        <v>2425405.9999999995</v>
      </c>
      <c r="J55" s="205">
        <v>2273895.1723</v>
      </c>
      <c r="K55" s="205">
        <v>-0.0023000002838671207</v>
      </c>
      <c r="L55" s="205"/>
      <c r="M55" s="205"/>
      <c r="N55" s="205">
        <v>-0.002299999992828816</v>
      </c>
    </row>
    <row r="56" spans="3:14" ht="12.75">
      <c r="C56" s="148">
        <v>192</v>
      </c>
      <c r="D56" s="206" t="s">
        <v>153</v>
      </c>
      <c r="E56" s="150"/>
      <c r="F56" s="259">
        <v>1900576.03</v>
      </c>
      <c r="G56" s="214">
        <v>1785746.58</v>
      </c>
      <c r="H56" s="151">
        <v>1997650.7799999996</v>
      </c>
      <c r="J56" s="151">
        <v>1785746.58</v>
      </c>
      <c r="K56" s="151">
        <v>0</v>
      </c>
      <c r="L56" s="151"/>
      <c r="M56" s="151"/>
      <c r="N56" s="151">
        <v>0</v>
      </c>
    </row>
    <row r="57" spans="3:14" ht="25.5">
      <c r="C57" s="148" t="s">
        <v>154</v>
      </c>
      <c r="D57" s="206" t="s">
        <v>155</v>
      </c>
      <c r="E57" s="150"/>
      <c r="F57" s="259">
        <v>403128.001</v>
      </c>
      <c r="G57" s="214">
        <v>488148.59</v>
      </c>
      <c r="H57" s="151">
        <v>427755.22</v>
      </c>
      <c r="J57" s="151">
        <v>488148.5923</v>
      </c>
      <c r="K57" s="151">
        <v>-0.002299999992828816</v>
      </c>
      <c r="L57" s="151"/>
      <c r="M57" s="151"/>
      <c r="N57" s="151">
        <v>-0.002299999992828816</v>
      </c>
    </row>
    <row r="58" spans="3:14" ht="12" customHeight="1">
      <c r="C58" s="226" t="s">
        <v>398</v>
      </c>
      <c r="D58" s="202" t="s">
        <v>156</v>
      </c>
      <c r="E58" s="203" t="s">
        <v>414</v>
      </c>
      <c r="F58" s="261">
        <v>65692.56</v>
      </c>
      <c r="G58" s="204">
        <v>65692.56</v>
      </c>
      <c r="H58" s="205">
        <v>82225.79000000001</v>
      </c>
      <c r="J58" s="205">
        <v>82225.79</v>
      </c>
      <c r="K58" s="205">
        <v>-16533.229999999996</v>
      </c>
      <c r="L58" s="205">
        <v>16533</v>
      </c>
      <c r="M58" s="205" t="s">
        <v>401</v>
      </c>
      <c r="N58" s="205">
        <v>-0.22999999999592546</v>
      </c>
    </row>
    <row r="59" spans="3:14" ht="12" customHeight="1">
      <c r="C59" s="148"/>
      <c r="D59" s="202" t="s">
        <v>157</v>
      </c>
      <c r="E59" s="203"/>
      <c r="F59" s="261">
        <v>16909817.9943</v>
      </c>
      <c r="G59" s="204">
        <v>16636989.047000002</v>
      </c>
      <c r="H59" s="205">
        <v>16916384.639999997</v>
      </c>
      <c r="J59" s="205">
        <v>16653521.1711</v>
      </c>
      <c r="K59" s="205">
        <v>-16532.124099997804</v>
      </c>
      <c r="L59" s="205"/>
      <c r="M59" s="205"/>
      <c r="N59" s="205">
        <v>0.8759000010759337</v>
      </c>
    </row>
    <row r="60" spans="3:8" ht="12" customHeight="1">
      <c r="C60" s="307" t="s">
        <v>2</v>
      </c>
      <c r="D60" s="307"/>
      <c r="E60" s="307"/>
      <c r="F60" s="307"/>
      <c r="G60" s="307"/>
      <c r="H60" s="307"/>
    </row>
    <row r="61" spans="3:14" ht="12" customHeight="1">
      <c r="C61" s="304" t="s">
        <v>79</v>
      </c>
      <c r="D61" s="305" t="s">
        <v>80</v>
      </c>
      <c r="E61" s="305" t="s">
        <v>0</v>
      </c>
      <c r="F61" s="256"/>
      <c r="G61" s="305" t="s">
        <v>31</v>
      </c>
      <c r="H61" s="305"/>
      <c r="J61" s="299" t="s">
        <v>395</v>
      </c>
      <c r="K61" s="300"/>
      <c r="L61" s="300"/>
      <c r="M61" s="300"/>
      <c r="N61" s="300"/>
    </row>
    <row r="62" spans="3:14" ht="29.25" customHeight="1">
      <c r="C62" s="304"/>
      <c r="D62" s="305"/>
      <c r="E62" s="305"/>
      <c r="F62" s="257" t="s">
        <v>81</v>
      </c>
      <c r="G62" s="72" t="s">
        <v>82</v>
      </c>
      <c r="H62" s="72" t="s">
        <v>428</v>
      </c>
      <c r="J62" s="159" t="s">
        <v>396</v>
      </c>
      <c r="K62" s="159" t="s">
        <v>397</v>
      </c>
      <c r="L62" s="159" t="s">
        <v>404</v>
      </c>
      <c r="M62" s="159" t="s">
        <v>405</v>
      </c>
      <c r="N62" s="159" t="s">
        <v>406</v>
      </c>
    </row>
    <row r="63" spans="3:8" ht="12" customHeight="1">
      <c r="C63" s="157">
        <v>1</v>
      </c>
      <c r="D63" s="158">
        <v>2</v>
      </c>
      <c r="E63" s="250">
        <v>3</v>
      </c>
      <c r="F63" s="256"/>
      <c r="G63" s="158">
        <v>4</v>
      </c>
      <c r="H63" s="158">
        <v>5</v>
      </c>
    </row>
    <row r="64" spans="3:14" ht="12" customHeight="1">
      <c r="C64" s="157" t="s">
        <v>15</v>
      </c>
      <c r="D64" s="227" t="s">
        <v>158</v>
      </c>
      <c r="E64" s="203" t="s">
        <v>415</v>
      </c>
      <c r="F64" s="269">
        <v>8695000</v>
      </c>
      <c r="G64" s="228">
        <v>8695000</v>
      </c>
      <c r="H64" s="228">
        <v>8695000</v>
      </c>
      <c r="J64" s="228">
        <v>8695000</v>
      </c>
      <c r="K64" s="228">
        <v>0</v>
      </c>
      <c r="L64" s="228"/>
      <c r="M64" s="228"/>
      <c r="N64" s="228">
        <v>0</v>
      </c>
    </row>
    <row r="65" spans="3:14" ht="12" customHeight="1">
      <c r="C65" s="157">
        <v>900</v>
      </c>
      <c r="D65" s="206" t="s">
        <v>159</v>
      </c>
      <c r="E65" s="150"/>
      <c r="F65" s="259">
        <v>8695000</v>
      </c>
      <c r="G65" s="151">
        <v>8695000</v>
      </c>
      <c r="H65" s="151">
        <v>8695000</v>
      </c>
      <c r="J65" s="151">
        <v>8695000</v>
      </c>
      <c r="K65" s="151">
        <v>0</v>
      </c>
      <c r="L65" s="151"/>
      <c r="M65" s="151"/>
      <c r="N65" s="151">
        <v>0</v>
      </c>
    </row>
    <row r="66" spans="3:14" ht="12" customHeight="1">
      <c r="C66" s="157">
        <v>901</v>
      </c>
      <c r="D66" s="206" t="s">
        <v>160</v>
      </c>
      <c r="E66" s="150"/>
      <c r="F66" s="259"/>
      <c r="G66" s="214"/>
      <c r="H66" s="151"/>
      <c r="J66" s="151">
        <v>0</v>
      </c>
      <c r="K66" s="151">
        <v>0</v>
      </c>
      <c r="L66" s="151"/>
      <c r="M66" s="151"/>
      <c r="N66" s="151">
        <v>0</v>
      </c>
    </row>
    <row r="67" spans="3:14" ht="12" customHeight="1">
      <c r="C67" s="157" t="s">
        <v>15</v>
      </c>
      <c r="D67" s="227" t="s">
        <v>161</v>
      </c>
      <c r="E67" s="203" t="s">
        <v>415</v>
      </c>
      <c r="F67" s="269">
        <v>-4755771.136800005</v>
      </c>
      <c r="G67" s="228">
        <v>-4797545.93</v>
      </c>
      <c r="H67" s="228">
        <v>-4802316.059999913</v>
      </c>
      <c r="J67" s="228">
        <v>-4781012.708499998</v>
      </c>
      <c r="K67" s="228">
        <v>-16533.221500001848</v>
      </c>
      <c r="L67" s="228"/>
      <c r="M67" s="228"/>
      <c r="N67" s="228">
        <v>-0.22150000266628922</v>
      </c>
    </row>
    <row r="68" spans="3:14" ht="12" customHeight="1">
      <c r="C68" s="157">
        <v>910</v>
      </c>
      <c r="D68" s="206" t="s">
        <v>162</v>
      </c>
      <c r="E68" s="150"/>
      <c r="F68" s="259"/>
      <c r="G68" s="214">
        <v>0</v>
      </c>
      <c r="H68" s="151">
        <v>0</v>
      </c>
      <c r="J68" s="151">
        <v>0</v>
      </c>
      <c r="K68" s="151">
        <v>0</v>
      </c>
      <c r="L68" s="151"/>
      <c r="M68" s="151"/>
      <c r="N68" s="151">
        <v>0</v>
      </c>
    </row>
    <row r="69" spans="3:14" s="220" customFormat="1" ht="12" customHeight="1">
      <c r="C69" s="229">
        <v>911</v>
      </c>
      <c r="D69" s="219" t="s">
        <v>163</v>
      </c>
      <c r="E69" s="253"/>
      <c r="F69" s="270"/>
      <c r="G69" s="230"/>
      <c r="H69" s="231"/>
      <c r="J69" s="151">
        <v>0</v>
      </c>
      <c r="K69" s="151">
        <v>0</v>
      </c>
      <c r="L69" s="151"/>
      <c r="M69" s="151"/>
      <c r="N69" s="151">
        <v>0</v>
      </c>
    </row>
    <row r="70" spans="3:14" ht="12" customHeight="1">
      <c r="C70" s="157" t="s">
        <v>15</v>
      </c>
      <c r="D70" s="206" t="s">
        <v>164</v>
      </c>
      <c r="E70" s="150"/>
      <c r="F70" s="259"/>
      <c r="G70" s="214"/>
      <c r="H70" s="151"/>
      <c r="J70" s="151"/>
      <c r="K70" s="151">
        <v>0</v>
      </c>
      <c r="L70" s="151"/>
      <c r="M70" s="151"/>
      <c r="N70" s="151">
        <v>0</v>
      </c>
    </row>
    <row r="71" spans="3:14" ht="12" customHeight="1">
      <c r="C71" s="157" t="s">
        <v>15</v>
      </c>
      <c r="D71" s="206" t="s">
        <v>165</v>
      </c>
      <c r="E71" s="150"/>
      <c r="F71" s="259"/>
      <c r="G71" s="214"/>
      <c r="H71" s="151"/>
      <c r="J71" s="151"/>
      <c r="K71" s="151">
        <v>0</v>
      </c>
      <c r="L71" s="151"/>
      <c r="M71" s="151"/>
      <c r="N71" s="151">
        <v>0</v>
      </c>
    </row>
    <row r="72" spans="3:14" ht="12" customHeight="1">
      <c r="C72" s="157" t="s">
        <v>15</v>
      </c>
      <c r="D72" s="206" t="s">
        <v>166</v>
      </c>
      <c r="E72" s="150"/>
      <c r="F72" s="259"/>
      <c r="G72" s="214"/>
      <c r="H72" s="151"/>
      <c r="J72" s="151"/>
      <c r="K72" s="151">
        <v>0</v>
      </c>
      <c r="L72" s="151"/>
      <c r="M72" s="151"/>
      <c r="N72" s="151">
        <v>0</v>
      </c>
    </row>
    <row r="73" spans="3:14" ht="12" customHeight="1">
      <c r="C73" s="157" t="s">
        <v>15</v>
      </c>
      <c r="D73" s="206" t="s">
        <v>167</v>
      </c>
      <c r="E73" s="150"/>
      <c r="F73" s="259"/>
      <c r="G73" s="214"/>
      <c r="H73" s="151"/>
      <c r="J73" s="151"/>
      <c r="K73" s="151">
        <v>0</v>
      </c>
      <c r="L73" s="151"/>
      <c r="M73" s="151"/>
      <c r="N73" s="151">
        <v>0</v>
      </c>
    </row>
    <row r="74" spans="3:14" ht="12" customHeight="1">
      <c r="C74" s="157">
        <v>919</v>
      </c>
      <c r="D74" s="206" t="s">
        <v>168</v>
      </c>
      <c r="E74" s="150"/>
      <c r="F74" s="259"/>
      <c r="G74" s="207"/>
      <c r="H74" s="151"/>
      <c r="J74" s="232">
        <v>0</v>
      </c>
      <c r="K74" s="232">
        <v>0</v>
      </c>
      <c r="L74" s="232"/>
      <c r="M74" s="232"/>
      <c r="N74" s="232">
        <v>0</v>
      </c>
    </row>
    <row r="75" spans="3:14" ht="12" customHeight="1">
      <c r="C75" s="157" t="s">
        <v>169</v>
      </c>
      <c r="D75" s="206" t="s">
        <v>170</v>
      </c>
      <c r="E75" s="150"/>
      <c r="F75" s="259"/>
      <c r="G75" s="207"/>
      <c r="H75" s="208"/>
      <c r="J75" s="232">
        <v>0</v>
      </c>
      <c r="K75" s="232">
        <v>0</v>
      </c>
      <c r="L75" s="232"/>
      <c r="M75" s="232"/>
      <c r="N75" s="232">
        <v>0</v>
      </c>
    </row>
    <row r="76" spans="3:14" s="220" customFormat="1" ht="12" customHeight="1">
      <c r="C76" s="229" t="s">
        <v>15</v>
      </c>
      <c r="D76" s="219" t="s">
        <v>171</v>
      </c>
      <c r="E76" s="253"/>
      <c r="F76" s="265">
        <v>-4755771.136800005</v>
      </c>
      <c r="G76" s="216">
        <v>-4797545.93</v>
      </c>
      <c r="H76" s="212">
        <v>-4802316.059999913</v>
      </c>
      <c r="J76" s="232">
        <v>-4781012.708499998</v>
      </c>
      <c r="K76" s="232">
        <v>-16533.221500001848</v>
      </c>
      <c r="L76" s="232"/>
      <c r="M76" s="232"/>
      <c r="N76" s="232">
        <v>-0.22150000266628922</v>
      </c>
    </row>
    <row r="77" spans="3:14" ht="12" customHeight="1">
      <c r="C77" s="157" t="s">
        <v>172</v>
      </c>
      <c r="D77" s="206" t="s">
        <v>173</v>
      </c>
      <c r="E77" s="150"/>
      <c r="F77" s="260">
        <v>-4797545.94</v>
      </c>
      <c r="G77" s="207">
        <v>-4802316.06</v>
      </c>
      <c r="H77" s="208">
        <v>-4261051.61</v>
      </c>
      <c r="J77" s="151">
        <v>-4802316.0600000005</v>
      </c>
      <c r="K77" s="151">
        <v>0</v>
      </c>
      <c r="L77" s="151"/>
      <c r="M77" s="151"/>
      <c r="N77" s="151">
        <v>0</v>
      </c>
    </row>
    <row r="78" spans="3:16" ht="12" customHeight="1">
      <c r="C78" s="157" t="s">
        <v>174</v>
      </c>
      <c r="D78" s="206" t="s">
        <v>175</v>
      </c>
      <c r="E78" s="221"/>
      <c r="F78" s="266">
        <v>41774.80319999534</v>
      </c>
      <c r="G78" s="207">
        <v>4770.13</v>
      </c>
      <c r="H78" s="208">
        <v>-541264.449999913</v>
      </c>
      <c r="J78" s="151">
        <v>21303.351500002667</v>
      </c>
      <c r="K78" s="151">
        <v>-16533.221500002666</v>
      </c>
      <c r="L78" s="151">
        <v>16533</v>
      </c>
      <c r="M78" s="151" t="s">
        <v>401</v>
      </c>
      <c r="N78" s="151">
        <v>-0.22150000266628922</v>
      </c>
      <c r="P78" s="147">
        <v>4770</v>
      </c>
    </row>
    <row r="79" spans="3:14" ht="12" customHeight="1">
      <c r="C79" s="157" t="s">
        <v>15</v>
      </c>
      <c r="D79" s="227" t="s">
        <v>176</v>
      </c>
      <c r="E79" s="203"/>
      <c r="F79" s="261">
        <v>10635691.100000003</v>
      </c>
      <c r="G79" s="204">
        <v>10696547.03</v>
      </c>
      <c r="H79" s="228">
        <v>10936542.42</v>
      </c>
      <c r="J79" s="228">
        <v>10696547.03</v>
      </c>
      <c r="K79" s="228">
        <v>0</v>
      </c>
      <c r="L79" s="228"/>
      <c r="M79" s="228"/>
      <c r="N79" s="228">
        <v>0</v>
      </c>
    </row>
    <row r="80" spans="3:14" s="220" customFormat="1" ht="12" customHeight="1">
      <c r="C80" s="229" t="s">
        <v>15</v>
      </c>
      <c r="D80" s="219" t="s">
        <v>177</v>
      </c>
      <c r="E80" s="253"/>
      <c r="F80" s="271">
        <v>10629346.710000003</v>
      </c>
      <c r="G80" s="230">
        <v>10690210.77</v>
      </c>
      <c r="H80" s="231">
        <v>10931586.9</v>
      </c>
      <c r="J80" s="231">
        <v>10690210.77</v>
      </c>
      <c r="K80" s="231">
        <v>0</v>
      </c>
      <c r="L80" s="231"/>
      <c r="M80" s="231"/>
      <c r="N80" s="231">
        <v>0</v>
      </c>
    </row>
    <row r="81" spans="3:14" ht="12" customHeight="1">
      <c r="C81" s="157">
        <v>980</v>
      </c>
      <c r="D81" s="206" t="s">
        <v>178</v>
      </c>
      <c r="E81" s="150" t="s">
        <v>417</v>
      </c>
      <c r="F81" s="259">
        <v>5979714.480000001</v>
      </c>
      <c r="G81" s="214">
        <v>5940932.18</v>
      </c>
      <c r="H81" s="151">
        <v>6370802.29</v>
      </c>
      <c r="J81" s="151">
        <v>5940932.18</v>
      </c>
      <c r="K81" s="151">
        <v>0</v>
      </c>
      <c r="L81" s="151"/>
      <c r="M81" s="151"/>
      <c r="N81" s="151">
        <v>0</v>
      </c>
    </row>
    <row r="82" spans="3:14" ht="12" customHeight="1">
      <c r="C82" s="157">
        <v>982</v>
      </c>
      <c r="D82" s="206" t="s">
        <v>179</v>
      </c>
      <c r="E82" s="150" t="s">
        <v>418</v>
      </c>
      <c r="F82" s="259">
        <v>1372538.09</v>
      </c>
      <c r="G82" s="214">
        <v>1571166.82</v>
      </c>
      <c r="H82" s="151">
        <v>1596803.59</v>
      </c>
      <c r="J82" s="151">
        <v>1571166.8199999998</v>
      </c>
      <c r="K82" s="151">
        <v>0</v>
      </c>
      <c r="L82" s="151"/>
      <c r="M82" s="151"/>
      <c r="N82" s="151">
        <v>0</v>
      </c>
    </row>
    <row r="83" spans="3:14" ht="12" customHeight="1">
      <c r="C83" s="157">
        <v>983</v>
      </c>
      <c r="D83" s="206" t="s">
        <v>180</v>
      </c>
      <c r="E83" s="150" t="s">
        <v>418</v>
      </c>
      <c r="F83" s="259">
        <v>2897168.74</v>
      </c>
      <c r="G83" s="214">
        <v>2904314.32</v>
      </c>
      <c r="H83" s="151">
        <v>2697144.87</v>
      </c>
      <c r="J83" s="151">
        <v>2904314.3200000003</v>
      </c>
      <c r="K83" s="151">
        <v>0</v>
      </c>
      <c r="L83" s="151"/>
      <c r="M83" s="151"/>
      <c r="N83" s="151">
        <v>0</v>
      </c>
    </row>
    <row r="84" spans="3:14" ht="12" customHeight="1">
      <c r="C84" s="157">
        <v>984</v>
      </c>
      <c r="D84" s="206" t="s">
        <v>181</v>
      </c>
      <c r="E84" s="150" t="s">
        <v>418</v>
      </c>
      <c r="F84" s="259">
        <v>256942.40000000002</v>
      </c>
      <c r="G84" s="214">
        <v>273797.45</v>
      </c>
      <c r="H84" s="151">
        <v>266836.15</v>
      </c>
      <c r="J84" s="151">
        <v>273797.45</v>
      </c>
      <c r="K84" s="151">
        <v>0</v>
      </c>
      <c r="L84" s="151"/>
      <c r="M84" s="151"/>
      <c r="N84" s="151">
        <v>0</v>
      </c>
    </row>
    <row r="85" spans="3:14" ht="12" customHeight="1">
      <c r="C85" s="157">
        <v>985</v>
      </c>
      <c r="D85" s="206" t="s">
        <v>182</v>
      </c>
      <c r="E85" s="150"/>
      <c r="F85" s="259"/>
      <c r="G85" s="214"/>
      <c r="H85" s="151"/>
      <c r="J85" s="151">
        <v>0</v>
      </c>
      <c r="K85" s="151">
        <v>0</v>
      </c>
      <c r="L85" s="151"/>
      <c r="M85" s="151"/>
      <c r="N85" s="151">
        <v>0</v>
      </c>
    </row>
    <row r="86" spans="3:14" ht="38.25">
      <c r="C86" s="157" t="s">
        <v>183</v>
      </c>
      <c r="D86" s="206" t="s">
        <v>184</v>
      </c>
      <c r="E86" s="150"/>
      <c r="F86" s="259">
        <v>122983</v>
      </c>
      <c r="G86" s="214"/>
      <c r="H86" s="151"/>
      <c r="J86" s="151">
        <v>0</v>
      </c>
      <c r="K86" s="151">
        <v>0</v>
      </c>
      <c r="L86" s="151"/>
      <c r="M86" s="151"/>
      <c r="N86" s="151">
        <v>0</v>
      </c>
    </row>
    <row r="87" spans="3:14" s="220" customFormat="1" ht="12" customHeight="1">
      <c r="C87" s="229" t="s">
        <v>15</v>
      </c>
      <c r="D87" s="219" t="s">
        <v>185</v>
      </c>
      <c r="E87" s="253"/>
      <c r="F87" s="270"/>
      <c r="G87" s="230"/>
      <c r="H87" s="230"/>
      <c r="J87" s="232">
        <v>0</v>
      </c>
      <c r="K87" s="232">
        <v>0</v>
      </c>
      <c r="L87" s="232"/>
      <c r="M87" s="232"/>
      <c r="N87" s="232">
        <v>0</v>
      </c>
    </row>
    <row r="88" spans="3:14" ht="12" customHeight="1">
      <c r="C88" s="157">
        <v>970</v>
      </c>
      <c r="D88" s="206" t="s">
        <v>186</v>
      </c>
      <c r="E88" s="150"/>
      <c r="F88" s="259"/>
      <c r="G88" s="214"/>
      <c r="H88" s="151"/>
      <c r="J88" s="151">
        <v>0</v>
      </c>
      <c r="K88" s="151">
        <v>0</v>
      </c>
      <c r="L88" s="151"/>
      <c r="M88" s="151"/>
      <c r="N88" s="151">
        <v>0</v>
      </c>
    </row>
    <row r="89" spans="3:14" ht="25.5" customHeight="1">
      <c r="C89" s="157">
        <v>971</v>
      </c>
      <c r="D89" s="149" t="s">
        <v>187</v>
      </c>
      <c r="E89" s="150"/>
      <c r="F89" s="259"/>
      <c r="G89" s="214"/>
      <c r="H89" s="151"/>
      <c r="J89" s="151">
        <v>0</v>
      </c>
      <c r="K89" s="151">
        <v>0</v>
      </c>
      <c r="L89" s="151"/>
      <c r="M89" s="151"/>
      <c r="N89" s="151">
        <v>0</v>
      </c>
    </row>
    <row r="90" spans="3:14" ht="25.5" customHeight="1">
      <c r="C90" s="157" t="s">
        <v>399</v>
      </c>
      <c r="D90" s="149" t="s">
        <v>188</v>
      </c>
      <c r="E90" s="150"/>
      <c r="F90" s="259"/>
      <c r="G90" s="214"/>
      <c r="H90" s="151"/>
      <c r="J90" s="151">
        <v>0</v>
      </c>
      <c r="K90" s="151">
        <v>0</v>
      </c>
      <c r="L90" s="151"/>
      <c r="M90" s="151"/>
      <c r="N90" s="151">
        <v>0</v>
      </c>
    </row>
    <row r="91" spans="3:14" ht="12" customHeight="1">
      <c r="C91" s="157">
        <v>974</v>
      </c>
      <c r="D91" s="206" t="s">
        <v>189</v>
      </c>
      <c r="E91" s="150"/>
      <c r="F91" s="259"/>
      <c r="G91" s="214"/>
      <c r="H91" s="151"/>
      <c r="J91" s="151">
        <v>0</v>
      </c>
      <c r="K91" s="151">
        <v>0</v>
      </c>
      <c r="L91" s="151"/>
      <c r="M91" s="151"/>
      <c r="N91" s="151">
        <v>0</v>
      </c>
    </row>
    <row r="92" spans="3:14" s="220" customFormat="1" ht="12" customHeight="1">
      <c r="C92" s="229" t="s">
        <v>15</v>
      </c>
      <c r="D92" s="219" t="s">
        <v>190</v>
      </c>
      <c r="E92" s="253"/>
      <c r="F92" s="265">
        <v>6344.39</v>
      </c>
      <c r="G92" s="216">
        <v>6336.26</v>
      </c>
      <c r="H92" s="212">
        <v>4955.52</v>
      </c>
      <c r="J92" s="232">
        <v>6336.26</v>
      </c>
      <c r="K92" s="232">
        <v>0</v>
      </c>
      <c r="L92" s="232"/>
      <c r="M92" s="232"/>
      <c r="N92" s="232">
        <v>0</v>
      </c>
    </row>
    <row r="93" spans="3:14" ht="12" customHeight="1">
      <c r="C93" s="157">
        <v>960</v>
      </c>
      <c r="D93" s="206" t="s">
        <v>191</v>
      </c>
      <c r="E93" s="233" t="s">
        <v>393</v>
      </c>
      <c r="F93" s="259">
        <v>6344.39</v>
      </c>
      <c r="G93" s="207">
        <v>6336.26</v>
      </c>
      <c r="H93" s="208">
        <v>4955.52</v>
      </c>
      <c r="J93" s="151">
        <v>6336.26</v>
      </c>
      <c r="K93" s="151">
        <v>0</v>
      </c>
      <c r="L93" s="151"/>
      <c r="M93" s="151"/>
      <c r="N93" s="151">
        <v>0</v>
      </c>
    </row>
    <row r="94" spans="3:14" s="145" customFormat="1" ht="12" customHeight="1">
      <c r="C94" s="234">
        <v>961962963967</v>
      </c>
      <c r="D94" s="235" t="s">
        <v>192</v>
      </c>
      <c r="E94" s="236"/>
      <c r="F94" s="272"/>
      <c r="G94" s="207"/>
      <c r="H94" s="207"/>
      <c r="J94" s="151">
        <v>0</v>
      </c>
      <c r="K94" s="151">
        <v>0</v>
      </c>
      <c r="L94" s="151"/>
      <c r="M94" s="151"/>
      <c r="N94" s="151">
        <v>0</v>
      </c>
    </row>
    <row r="95" spans="3:14" ht="12" customHeight="1">
      <c r="C95" s="157" t="s">
        <v>15</v>
      </c>
      <c r="D95" s="227" t="s">
        <v>193</v>
      </c>
      <c r="E95" s="203" t="s">
        <v>419</v>
      </c>
      <c r="F95" s="204">
        <v>1541865.1242</v>
      </c>
      <c r="G95" s="204">
        <v>553348.7598</v>
      </c>
      <c r="H95" s="228">
        <v>1585398.850000001</v>
      </c>
      <c r="J95" s="228">
        <v>553348.7515</v>
      </c>
      <c r="K95" s="228">
        <v>0.00829999998677522</v>
      </c>
      <c r="L95" s="228"/>
      <c r="M95" s="228"/>
      <c r="N95" s="228">
        <v>0.00830000001587905</v>
      </c>
    </row>
    <row r="96" spans="3:14" ht="12" customHeight="1">
      <c r="C96" s="157">
        <v>22</v>
      </c>
      <c r="D96" s="237" t="s">
        <v>194</v>
      </c>
      <c r="E96" s="221"/>
      <c r="F96" s="266">
        <v>60685.59999999998</v>
      </c>
      <c r="G96" s="207">
        <v>61200.9</v>
      </c>
      <c r="H96" s="208">
        <v>72303.7100000001</v>
      </c>
      <c r="J96" s="151">
        <v>61200.89999999998</v>
      </c>
      <c r="K96" s="151">
        <v>0</v>
      </c>
      <c r="L96" s="151"/>
      <c r="M96" s="151"/>
      <c r="N96" s="151">
        <v>0</v>
      </c>
    </row>
    <row r="97" spans="3:14" ht="12" customHeight="1">
      <c r="C97" s="157">
        <v>23</v>
      </c>
      <c r="D97" s="237" t="s">
        <v>195</v>
      </c>
      <c r="E97" s="221"/>
      <c r="F97" s="266">
        <v>233514.14</v>
      </c>
      <c r="G97" s="207">
        <v>331655.95</v>
      </c>
      <c r="H97" s="208">
        <v>620798.27</v>
      </c>
      <c r="J97" s="151">
        <v>336978.78</v>
      </c>
      <c r="K97" s="151">
        <v>-5322.830000000016</v>
      </c>
      <c r="L97" s="151"/>
      <c r="M97" s="151"/>
      <c r="N97" s="151">
        <v>-5322.830000000016</v>
      </c>
    </row>
    <row r="98" spans="3:14" ht="12" customHeight="1">
      <c r="C98" s="157">
        <v>24</v>
      </c>
      <c r="D98" s="237" t="s">
        <v>196</v>
      </c>
      <c r="E98" s="221"/>
      <c r="F98" s="266"/>
      <c r="G98" s="207">
        <v>0</v>
      </c>
      <c r="H98" s="208">
        <v>2182.8</v>
      </c>
      <c r="J98" s="151">
        <v>0</v>
      </c>
      <c r="K98" s="151">
        <v>0</v>
      </c>
      <c r="L98" s="151"/>
      <c r="M98" s="151"/>
      <c r="N98" s="151">
        <v>0</v>
      </c>
    </row>
    <row r="99" spans="3:14" ht="12" customHeight="1">
      <c r="C99" s="157">
        <v>25</v>
      </c>
      <c r="D99" s="237" t="s">
        <v>197</v>
      </c>
      <c r="E99" s="221"/>
      <c r="F99" s="266">
        <v>1068168.49</v>
      </c>
      <c r="G99" s="207">
        <v>55162.0398</v>
      </c>
      <c r="H99" s="208">
        <v>65622.45</v>
      </c>
      <c r="J99" s="151">
        <v>35210.03999999999</v>
      </c>
      <c r="K99" s="151">
        <v>19951.999800000005</v>
      </c>
      <c r="L99" s="151"/>
      <c r="M99" s="151"/>
      <c r="N99" s="151">
        <v>19951.999800000005</v>
      </c>
    </row>
    <row r="100" spans="3:14" ht="12" customHeight="1">
      <c r="C100" s="157">
        <v>26</v>
      </c>
      <c r="D100" s="237" t="s">
        <v>198</v>
      </c>
      <c r="E100" s="221"/>
      <c r="F100" s="266"/>
      <c r="G100" s="207">
        <v>0</v>
      </c>
      <c r="H100" s="208">
        <v>700019.63</v>
      </c>
      <c r="J100" s="151">
        <v>0</v>
      </c>
      <c r="K100" s="151">
        <v>0</v>
      </c>
      <c r="L100" s="151"/>
      <c r="M100" s="151"/>
      <c r="N100" s="151">
        <v>0</v>
      </c>
    </row>
    <row r="101" spans="3:14" ht="12" customHeight="1">
      <c r="C101" s="157">
        <v>21</v>
      </c>
      <c r="D101" s="237" t="s">
        <v>199</v>
      </c>
      <c r="E101" s="221"/>
      <c r="F101" s="266">
        <v>2030.7600000000002</v>
      </c>
      <c r="G101" s="207">
        <v>159.46</v>
      </c>
      <c r="H101" s="208">
        <v>0</v>
      </c>
      <c r="J101" s="151">
        <v>159.45999999999998</v>
      </c>
      <c r="K101" s="151">
        <v>0</v>
      </c>
      <c r="L101" s="151"/>
      <c r="M101" s="151"/>
      <c r="N101" s="151">
        <v>0</v>
      </c>
    </row>
    <row r="102" spans="3:14" ht="12" customHeight="1">
      <c r="C102" s="157" t="s">
        <v>200</v>
      </c>
      <c r="D102" s="237" t="s">
        <v>201</v>
      </c>
      <c r="E102" s="221"/>
      <c r="F102" s="266">
        <v>177466.1342</v>
      </c>
      <c r="G102" s="207">
        <v>105170.41</v>
      </c>
      <c r="H102" s="208">
        <v>124471.990000001</v>
      </c>
      <c r="J102" s="151">
        <v>119799.57149999998</v>
      </c>
      <c r="K102" s="151">
        <v>-14629.161499999973</v>
      </c>
      <c r="L102" s="151"/>
      <c r="M102" s="151"/>
      <c r="N102" s="151">
        <v>-14629.161499999973</v>
      </c>
    </row>
    <row r="103" spans="3:14" ht="12" customHeight="1">
      <c r="C103" s="157" t="s">
        <v>15</v>
      </c>
      <c r="D103" s="227" t="s">
        <v>202</v>
      </c>
      <c r="E103" s="203" t="s">
        <v>420</v>
      </c>
      <c r="F103" s="204">
        <v>0</v>
      </c>
      <c r="G103" s="204">
        <v>1000000</v>
      </c>
      <c r="H103" s="228">
        <v>0</v>
      </c>
      <c r="J103" s="228">
        <v>1000000</v>
      </c>
      <c r="K103" s="228">
        <v>0</v>
      </c>
      <c r="L103" s="228"/>
      <c r="M103" s="228"/>
      <c r="N103" s="228">
        <v>0</v>
      </c>
    </row>
    <row r="104" spans="3:14" ht="12" customHeight="1">
      <c r="C104" s="238">
        <v>950951</v>
      </c>
      <c r="D104" s="206" t="s">
        <v>203</v>
      </c>
      <c r="E104" s="150"/>
      <c r="F104" s="259"/>
      <c r="G104" s="214"/>
      <c r="H104" s="151"/>
      <c r="J104" s="151">
        <v>0</v>
      </c>
      <c r="K104" s="151">
        <v>0</v>
      </c>
      <c r="L104" s="151"/>
      <c r="M104" s="151"/>
      <c r="N104" s="151">
        <v>0</v>
      </c>
    </row>
    <row r="105" spans="3:14" ht="12" customHeight="1">
      <c r="C105" s="157">
        <v>954</v>
      </c>
      <c r="D105" s="206" t="s">
        <v>204</v>
      </c>
      <c r="E105" s="150"/>
      <c r="F105" s="259"/>
      <c r="G105" s="214"/>
      <c r="H105" s="151"/>
      <c r="J105" s="151">
        <v>0</v>
      </c>
      <c r="K105" s="151">
        <v>0</v>
      </c>
      <c r="L105" s="151"/>
      <c r="M105" s="151"/>
      <c r="N105" s="151">
        <v>0</v>
      </c>
    </row>
    <row r="106" spans="3:14" ht="12" customHeight="1">
      <c r="C106" s="157" t="s">
        <v>205</v>
      </c>
      <c r="D106" s="206" t="s">
        <v>206</v>
      </c>
      <c r="E106" s="150"/>
      <c r="F106" s="259"/>
      <c r="G106" s="207">
        <v>1000000</v>
      </c>
      <c r="H106" s="151">
        <v>0</v>
      </c>
      <c r="J106" s="151">
        <v>1000000</v>
      </c>
      <c r="K106" s="151">
        <v>0</v>
      </c>
      <c r="L106" s="151"/>
      <c r="M106" s="151"/>
      <c r="N106" s="151">
        <v>0</v>
      </c>
    </row>
    <row r="107" spans="3:14" ht="12" customHeight="1">
      <c r="C107" s="157">
        <v>957</v>
      </c>
      <c r="D107" s="206" t="s">
        <v>207</v>
      </c>
      <c r="E107" s="150"/>
      <c r="F107" s="259"/>
      <c r="G107" s="214"/>
      <c r="H107" s="151"/>
      <c r="J107" s="151">
        <v>0</v>
      </c>
      <c r="K107" s="151">
        <v>0</v>
      </c>
      <c r="L107" s="151"/>
      <c r="M107" s="151"/>
      <c r="N107" s="151">
        <v>0</v>
      </c>
    </row>
    <row r="108" spans="3:14" s="145" customFormat="1" ht="12" customHeight="1">
      <c r="C108" s="246" t="s">
        <v>431</v>
      </c>
      <c r="D108" s="239" t="s">
        <v>208</v>
      </c>
      <c r="E108" s="240">
        <v>26</v>
      </c>
      <c r="F108" s="273">
        <v>793033.1424000001</v>
      </c>
      <c r="G108" s="204">
        <v>489639.1728</v>
      </c>
      <c r="H108" s="204">
        <v>501759.44</v>
      </c>
      <c r="J108" s="204">
        <v>489639.17389999994</v>
      </c>
      <c r="K108" s="204">
        <v>-0.0010999999358318746</v>
      </c>
      <c r="L108" s="204"/>
      <c r="M108" s="204"/>
      <c r="N108" s="204">
        <v>-0.0010999999358318746</v>
      </c>
    </row>
    <row r="109" spans="3:14" ht="12" customHeight="1">
      <c r="C109" s="157" t="s">
        <v>15</v>
      </c>
      <c r="D109" s="227" t="s">
        <v>209</v>
      </c>
      <c r="E109" s="203"/>
      <c r="F109" s="204">
        <v>16909818.229799997</v>
      </c>
      <c r="G109" s="204">
        <v>16636989.0326</v>
      </c>
      <c r="H109" s="228">
        <v>16916384.650000088</v>
      </c>
      <c r="J109" s="228">
        <v>16653522.246900002</v>
      </c>
      <c r="K109" s="228">
        <v>-16533.21430000104</v>
      </c>
      <c r="L109" s="228"/>
      <c r="M109" s="228"/>
      <c r="N109" s="228">
        <v>-0.21430000258624204</v>
      </c>
    </row>
    <row r="110" spans="13:14" ht="11.25" customHeight="1">
      <c r="M110" s="201"/>
      <c r="N110" s="201">
        <v>0</v>
      </c>
    </row>
    <row r="111" spans="3:15" ht="12.75">
      <c r="C111" s="185" t="s">
        <v>432</v>
      </c>
      <c r="D111" s="191"/>
      <c r="E111" s="187"/>
      <c r="F111" s="254">
        <v>-0.23549999669194221</v>
      </c>
      <c r="G111" s="204">
        <v>0.014400001615285873</v>
      </c>
      <c r="H111" s="228">
        <v>-0.010000091046094894</v>
      </c>
      <c r="J111" s="204">
        <v>-1.0758000016212463</v>
      </c>
      <c r="K111" s="228"/>
      <c r="L111" s="228"/>
      <c r="M111" s="228"/>
      <c r="N111" s="204"/>
      <c r="O111" s="200" t="s">
        <v>400</v>
      </c>
    </row>
    <row r="112" spans="3:8" ht="12.75" customHeight="1">
      <c r="C112" s="186"/>
      <c r="D112" s="191"/>
      <c r="E112" s="192"/>
      <c r="F112" s="276"/>
      <c r="H112" s="165"/>
    </row>
    <row r="113" spans="3:8" ht="12.75">
      <c r="C113" s="242" t="s">
        <v>433</v>
      </c>
      <c r="D113" s="191"/>
      <c r="E113" s="187"/>
      <c r="F113" s="278"/>
      <c r="G113" s="187" t="s">
        <v>380</v>
      </c>
      <c r="H113" s="188"/>
    </row>
    <row r="114" spans="2:4" ht="21.75" customHeight="1">
      <c r="B114" s="243"/>
      <c r="C114" s="165"/>
      <c r="D114" s="194"/>
    </row>
    <row r="115" spans="3:8" ht="12.75">
      <c r="C115" s="186"/>
      <c r="D115" s="186"/>
      <c r="E115" s="187"/>
      <c r="F115" s="275"/>
      <c r="G115" s="187"/>
      <c r="H115" s="188"/>
    </row>
    <row r="116" spans="3:8" ht="12.75">
      <c r="C116" s="244"/>
      <c r="D116" s="197"/>
      <c r="E116" s="196"/>
      <c r="F116" s="277"/>
      <c r="G116" s="198"/>
      <c r="H116" s="199"/>
    </row>
  </sheetData>
  <sheetProtection/>
  <mergeCells count="16">
    <mergeCell ref="C8:H8"/>
    <mergeCell ref="C9:C10"/>
    <mergeCell ref="D9:D10"/>
    <mergeCell ref="E9:E10"/>
    <mergeCell ref="G9:H9"/>
    <mergeCell ref="C60:H60"/>
    <mergeCell ref="J9:N9"/>
    <mergeCell ref="J61:N61"/>
    <mergeCell ref="C1:D1"/>
    <mergeCell ref="C2:D2"/>
    <mergeCell ref="C6:H6"/>
    <mergeCell ref="C7:H7"/>
    <mergeCell ref="C61:C62"/>
    <mergeCell ref="D61:D62"/>
    <mergeCell ref="E61:E62"/>
    <mergeCell ref="G61:H61"/>
  </mergeCells>
  <printOptions/>
  <pageMargins left="0.7086614173228347" right="0.3937007874015748" top="0.7480314960629921" bottom="0.7480314960629921" header="0.31496062992125984" footer="0.31496062992125984"/>
  <pageSetup fitToHeight="0" fitToWidth="1" orientation="portrait" paperSize="9" scale="63" r:id="rId2"/>
  <rowBreaks count="1" manualBreakCount="1">
    <brk id="59" max="16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C1:H111"/>
  <sheetViews>
    <sheetView tabSelected="1" zoomScalePageLayoutView="0" workbookViewId="0" topLeftCell="A1">
      <selection activeCell="K13" sqref="K13"/>
    </sheetView>
  </sheetViews>
  <sheetFormatPr defaultColWidth="9.140625" defaultRowHeight="12.75"/>
  <cols>
    <col min="1" max="2" width="3.140625" style="71" customWidth="1"/>
    <col min="3" max="3" width="7.140625" style="71" customWidth="1"/>
    <col min="4" max="4" width="62.8515625" style="71" customWidth="1"/>
    <col min="5" max="5" width="12.00390625" style="71" customWidth="1"/>
    <col min="6" max="6" width="14.7109375" style="334" customWidth="1"/>
    <col min="7" max="7" width="15.57421875" style="73" customWidth="1"/>
    <col min="8" max="8" width="9.140625" style="71" customWidth="1"/>
    <col min="9" max="16384" width="9.140625" style="71" customWidth="1"/>
  </cols>
  <sheetData>
    <row r="1" spans="3:7" s="83" customFormat="1" ht="12.75">
      <c r="C1" s="301" t="s">
        <v>381</v>
      </c>
      <c r="D1" s="301"/>
      <c r="E1" s="319"/>
      <c r="F1" s="354"/>
      <c r="G1" s="82"/>
    </row>
    <row r="2" spans="3:7" s="83" customFormat="1" ht="12.75">
      <c r="C2" s="301" t="s">
        <v>76</v>
      </c>
      <c r="D2" s="301"/>
      <c r="E2" s="319"/>
      <c r="F2" s="354"/>
      <c r="G2" s="82"/>
    </row>
    <row r="3" spans="3:7" s="83" customFormat="1" ht="12.75">
      <c r="C3" s="295" t="s">
        <v>77</v>
      </c>
      <c r="D3" s="295"/>
      <c r="E3" s="319"/>
      <c r="F3" s="354"/>
      <c r="G3" s="82"/>
    </row>
    <row r="4" spans="3:7" s="83" customFormat="1" ht="12.75">
      <c r="C4" s="295" t="s">
        <v>78</v>
      </c>
      <c r="D4" s="295"/>
      <c r="E4" s="319"/>
      <c r="F4" s="354"/>
      <c r="G4" s="82"/>
    </row>
    <row r="5" spans="3:7" s="83" customFormat="1" ht="12.75">
      <c r="C5" s="295"/>
      <c r="D5" s="295"/>
      <c r="E5" s="319"/>
      <c r="F5" s="354"/>
      <c r="G5" s="82"/>
    </row>
    <row r="6" spans="3:7" s="83" customFormat="1" ht="12.75">
      <c r="C6" s="295"/>
      <c r="D6" s="295"/>
      <c r="E6" s="319"/>
      <c r="F6" s="354"/>
      <c r="G6" s="82"/>
    </row>
    <row r="7" spans="3:7" s="83" customFormat="1" ht="12.75">
      <c r="C7" s="295"/>
      <c r="D7" s="295"/>
      <c r="E7" s="319"/>
      <c r="F7" s="354"/>
      <c r="G7" s="82"/>
    </row>
    <row r="8" spans="3:7" s="83" customFormat="1" ht="12.75">
      <c r="C8" s="320" t="s">
        <v>434</v>
      </c>
      <c r="D8" s="320"/>
      <c r="E8" s="320"/>
      <c r="F8" s="320"/>
      <c r="G8" s="320"/>
    </row>
    <row r="9" spans="3:7" s="83" customFormat="1" ht="12.75">
      <c r="C9" s="321" t="s">
        <v>427</v>
      </c>
      <c r="D9" s="321"/>
      <c r="E9" s="321"/>
      <c r="F9" s="321"/>
      <c r="G9" s="321"/>
    </row>
    <row r="10" spans="3:7" ht="12.75">
      <c r="C10" s="322"/>
      <c r="D10" s="322" t="s">
        <v>80</v>
      </c>
      <c r="E10" s="322" t="s">
        <v>211</v>
      </c>
      <c r="F10" s="323" t="s">
        <v>212</v>
      </c>
      <c r="G10" s="323"/>
    </row>
    <row r="11" spans="3:7" ht="12.75">
      <c r="C11" s="322"/>
      <c r="D11" s="322"/>
      <c r="E11" s="322"/>
      <c r="F11" s="355" t="s">
        <v>81</v>
      </c>
      <c r="G11" s="324" t="s">
        <v>82</v>
      </c>
    </row>
    <row r="12" spans="3:7" ht="12" customHeight="1">
      <c r="C12" s="325"/>
      <c r="D12" s="325">
        <v>1</v>
      </c>
      <c r="E12" s="325">
        <v>2</v>
      </c>
      <c r="F12" s="356">
        <v>3</v>
      </c>
      <c r="G12" s="325">
        <v>4</v>
      </c>
    </row>
    <row r="13" spans="3:7" ht="12" customHeight="1">
      <c r="C13" s="326" t="s">
        <v>435</v>
      </c>
      <c r="D13" s="327" t="s">
        <v>436</v>
      </c>
      <c r="E13" s="328"/>
      <c r="F13" s="357"/>
      <c r="G13" s="329"/>
    </row>
    <row r="14" spans="3:7" ht="12" customHeight="1">
      <c r="C14" s="330">
        <v>1</v>
      </c>
      <c r="D14" s="331" t="s">
        <v>437</v>
      </c>
      <c r="E14" s="332"/>
      <c r="F14" s="358">
        <v>13726786.25599977</v>
      </c>
      <c r="G14" s="333">
        <v>11717070</v>
      </c>
    </row>
    <row r="15" spans="3:7" ht="12" customHeight="1">
      <c r="C15" s="335"/>
      <c r="D15" s="336" t="s">
        <v>438</v>
      </c>
      <c r="E15" s="337"/>
      <c r="F15" s="359">
        <v>12936788.80599977</v>
      </c>
      <c r="G15" s="338">
        <v>10898058</v>
      </c>
    </row>
    <row r="16" spans="3:7" ht="12" customHeight="1">
      <c r="C16" s="335"/>
      <c r="D16" s="339" t="s">
        <v>439</v>
      </c>
      <c r="E16" s="337"/>
      <c r="F16" s="359">
        <v>115529</v>
      </c>
      <c r="G16" s="338">
        <v>712873</v>
      </c>
    </row>
    <row r="17" spans="3:7" ht="12" customHeight="1">
      <c r="C17" s="335"/>
      <c r="D17" s="339" t="s">
        <v>440</v>
      </c>
      <c r="E17" s="337"/>
      <c r="F17" s="359">
        <v>663505.4099999999</v>
      </c>
      <c r="G17" s="338">
        <v>106139</v>
      </c>
    </row>
    <row r="18" spans="3:7" ht="12" customHeight="1">
      <c r="C18" s="335"/>
      <c r="D18" s="339" t="s">
        <v>441</v>
      </c>
      <c r="E18" s="337"/>
      <c r="F18" s="359">
        <v>10963.04</v>
      </c>
      <c r="G18" s="338"/>
    </row>
    <row r="19" spans="3:7" ht="12" customHeight="1">
      <c r="C19" s="330">
        <v>2</v>
      </c>
      <c r="D19" s="331" t="s">
        <v>442</v>
      </c>
      <c r="E19" s="332"/>
      <c r="F19" s="358">
        <v>11717467.799999995</v>
      </c>
      <c r="G19" s="340">
        <v>12139003</v>
      </c>
    </row>
    <row r="20" spans="3:7" s="147" customFormat="1" ht="27.75" customHeight="1">
      <c r="C20" s="341"/>
      <c r="D20" s="336" t="s">
        <v>443</v>
      </c>
      <c r="E20" s="337"/>
      <c r="F20" s="359">
        <v>4776687.249999997</v>
      </c>
      <c r="G20" s="338">
        <v>4996949</v>
      </c>
    </row>
    <row r="21" spans="3:7" s="147" customFormat="1" ht="32.25" customHeight="1">
      <c r="C21" s="341"/>
      <c r="D21" s="336" t="s">
        <v>444</v>
      </c>
      <c r="E21" s="337"/>
      <c r="F21" s="359">
        <v>692974.35</v>
      </c>
      <c r="G21" s="338">
        <v>1241888</v>
      </c>
    </row>
    <row r="22" spans="3:7" ht="12" customHeight="1">
      <c r="C22" s="341"/>
      <c r="D22" s="336" t="s">
        <v>445</v>
      </c>
      <c r="E22" s="337"/>
      <c r="F22" s="359">
        <v>1477443.5500000003</v>
      </c>
      <c r="G22" s="338">
        <v>1358546</v>
      </c>
    </row>
    <row r="23" spans="3:7" ht="12" customHeight="1">
      <c r="C23" s="341"/>
      <c r="D23" s="336" t="s">
        <v>446</v>
      </c>
      <c r="E23" s="342"/>
      <c r="F23" s="359">
        <v>2349798.6999999997</v>
      </c>
      <c r="G23" s="338">
        <v>755408</v>
      </c>
    </row>
    <row r="24" spans="3:7" ht="12" customHeight="1">
      <c r="C24" s="341"/>
      <c r="D24" s="336" t="s">
        <v>447</v>
      </c>
      <c r="E24" s="342"/>
      <c r="F24" s="359">
        <v>301113.94</v>
      </c>
      <c r="G24" s="338">
        <v>213159</v>
      </c>
    </row>
    <row r="25" spans="3:7" ht="12" customHeight="1">
      <c r="C25" s="341"/>
      <c r="D25" s="336" t="s">
        <v>448</v>
      </c>
      <c r="E25" s="342"/>
      <c r="F25" s="359">
        <v>304759.42999999993</v>
      </c>
      <c r="G25" s="338">
        <v>157378</v>
      </c>
    </row>
    <row r="26" spans="3:7" ht="12" customHeight="1">
      <c r="C26" s="341"/>
      <c r="D26" s="336" t="s">
        <v>449</v>
      </c>
      <c r="E26" s="342"/>
      <c r="F26" s="359">
        <v>1814690.58</v>
      </c>
      <c r="G26" s="338">
        <v>3415675</v>
      </c>
    </row>
    <row r="27" spans="3:7" ht="12" customHeight="1">
      <c r="C27" s="341"/>
      <c r="D27" s="336" t="s">
        <v>450</v>
      </c>
      <c r="E27" s="337"/>
      <c r="F27" s="359"/>
      <c r="G27" s="338"/>
    </row>
    <row r="28" spans="3:7" ht="12" customHeight="1">
      <c r="C28" s="330">
        <v>3</v>
      </c>
      <c r="D28" s="331" t="s">
        <v>451</v>
      </c>
      <c r="E28" s="332"/>
      <c r="F28" s="358">
        <v>2009318.4559997749</v>
      </c>
      <c r="G28" s="340">
        <v>-421933</v>
      </c>
    </row>
    <row r="29" spans="3:7" ht="12" customHeight="1">
      <c r="C29" s="326" t="s">
        <v>452</v>
      </c>
      <c r="D29" s="327" t="s">
        <v>453</v>
      </c>
      <c r="E29" s="332"/>
      <c r="F29" s="360"/>
      <c r="G29" s="343"/>
    </row>
    <row r="30" spans="3:7" ht="12" customHeight="1">
      <c r="C30" s="330">
        <v>1</v>
      </c>
      <c r="D30" s="331" t="s">
        <v>454</v>
      </c>
      <c r="E30" s="332"/>
      <c r="F30" s="358">
        <v>1490300.6400000001</v>
      </c>
      <c r="G30" s="340">
        <v>3794423</v>
      </c>
    </row>
    <row r="31" spans="3:7" ht="12" customHeight="1">
      <c r="C31" s="335"/>
      <c r="D31" s="339" t="s">
        <v>455</v>
      </c>
      <c r="E31" s="337"/>
      <c r="F31" s="361"/>
      <c r="G31" s="338"/>
    </row>
    <row r="32" spans="3:7" ht="12" customHeight="1">
      <c r="C32" s="335"/>
      <c r="D32" s="339" t="s">
        <v>456</v>
      </c>
      <c r="E32" s="337"/>
      <c r="F32" s="359">
        <v>282495.63</v>
      </c>
      <c r="G32" s="338">
        <v>592423</v>
      </c>
    </row>
    <row r="33" spans="3:7" ht="12" customHeight="1">
      <c r="C33" s="335"/>
      <c r="D33" s="339" t="s">
        <v>457</v>
      </c>
      <c r="E33" s="337"/>
      <c r="F33" s="359"/>
      <c r="G33" s="338"/>
    </row>
    <row r="34" spans="3:7" ht="12" customHeight="1">
      <c r="C34" s="335"/>
      <c r="D34" s="336" t="s">
        <v>458</v>
      </c>
      <c r="E34" s="337"/>
      <c r="F34" s="359"/>
      <c r="G34" s="338"/>
    </row>
    <row r="35" spans="3:7" ht="12" customHeight="1">
      <c r="C35" s="335"/>
      <c r="D35" s="336" t="s">
        <v>459</v>
      </c>
      <c r="E35" s="337"/>
      <c r="F35" s="359">
        <v>1207805.01</v>
      </c>
      <c r="G35" s="338">
        <v>3202000</v>
      </c>
    </row>
    <row r="36" spans="3:7" ht="12" customHeight="1">
      <c r="C36" s="330">
        <v>2</v>
      </c>
      <c r="D36" s="331" t="s">
        <v>460</v>
      </c>
      <c r="E36" s="332"/>
      <c r="F36" s="358">
        <v>3605458</v>
      </c>
      <c r="G36" s="340">
        <v>3567932</v>
      </c>
    </row>
    <row r="37" spans="3:7" s="147" customFormat="1" ht="24.75" customHeight="1">
      <c r="C37" s="335"/>
      <c r="D37" s="336" t="s">
        <v>461</v>
      </c>
      <c r="E37" s="337"/>
      <c r="F37" s="359">
        <v>689472.42</v>
      </c>
      <c r="G37" s="338">
        <v>1112931</v>
      </c>
    </row>
    <row r="38" spans="3:7" ht="27.75" customHeight="1">
      <c r="C38" s="335"/>
      <c r="D38" s="336" t="s">
        <v>462</v>
      </c>
      <c r="E38" s="337"/>
      <c r="F38" s="361"/>
      <c r="G38" s="338"/>
    </row>
    <row r="39" spans="3:7" ht="39.75" customHeight="1">
      <c r="C39" s="335"/>
      <c r="D39" s="336" t="s">
        <v>463</v>
      </c>
      <c r="E39" s="337"/>
      <c r="F39" s="361"/>
      <c r="G39" s="338"/>
    </row>
    <row r="40" spans="3:7" ht="40.5" customHeight="1">
      <c r="C40" s="335"/>
      <c r="D40" s="336" t="s">
        <v>464</v>
      </c>
      <c r="E40" s="337"/>
      <c r="F40" s="361"/>
      <c r="G40" s="338"/>
    </row>
    <row r="41" spans="3:7" ht="31.5" customHeight="1">
      <c r="C41" s="335"/>
      <c r="D41" s="336" t="s">
        <v>465</v>
      </c>
      <c r="E41" s="337"/>
      <c r="F41" s="361"/>
      <c r="G41" s="338"/>
    </row>
    <row r="42" spans="3:7" s="147" customFormat="1" ht="33" customHeight="1">
      <c r="C42" s="335"/>
      <c r="D42" s="336" t="s">
        <v>466</v>
      </c>
      <c r="E42" s="337"/>
      <c r="F42" s="359">
        <v>2915985.58</v>
      </c>
      <c r="G42" s="338">
        <v>2455001</v>
      </c>
    </row>
    <row r="43" spans="3:7" ht="12" customHeight="1">
      <c r="C43" s="335"/>
      <c r="D43" s="336" t="s">
        <v>467</v>
      </c>
      <c r="E43" s="337"/>
      <c r="F43" s="361"/>
      <c r="G43" s="338"/>
    </row>
    <row r="44" spans="3:7" ht="12" customHeight="1">
      <c r="C44" s="335"/>
      <c r="D44" s="336" t="s">
        <v>468</v>
      </c>
      <c r="E44" s="337"/>
      <c r="F44" s="361"/>
      <c r="G44" s="338"/>
    </row>
    <row r="45" spans="3:7" ht="12" customHeight="1">
      <c r="C45" s="330">
        <v>3</v>
      </c>
      <c r="D45" s="331" t="s">
        <v>469</v>
      </c>
      <c r="E45" s="332"/>
      <c r="F45" s="358">
        <v>-2115157.36</v>
      </c>
      <c r="G45" s="340">
        <v>226491</v>
      </c>
    </row>
    <row r="46" spans="3:7" ht="12" customHeight="1">
      <c r="C46" s="326" t="s">
        <v>470</v>
      </c>
      <c r="D46" s="327" t="s">
        <v>471</v>
      </c>
      <c r="E46" s="332"/>
      <c r="F46" s="360"/>
      <c r="G46" s="343"/>
    </row>
    <row r="47" spans="3:7" ht="12" customHeight="1">
      <c r="C47" s="330">
        <v>1</v>
      </c>
      <c r="D47" s="331" t="s">
        <v>472</v>
      </c>
      <c r="E47" s="332"/>
      <c r="F47" s="358">
        <v>0</v>
      </c>
      <c r="G47" s="340">
        <v>1000000</v>
      </c>
    </row>
    <row r="48" spans="3:7" ht="12" customHeight="1">
      <c r="C48" s="335"/>
      <c r="D48" s="336" t="s">
        <v>473</v>
      </c>
      <c r="E48" s="337"/>
      <c r="F48" s="361">
        <v>0</v>
      </c>
      <c r="G48" s="338" t="s">
        <v>474</v>
      </c>
    </row>
    <row r="49" spans="3:7" ht="12" customHeight="1">
      <c r="C49" s="335"/>
      <c r="D49" s="336" t="s">
        <v>475</v>
      </c>
      <c r="E49" s="337"/>
      <c r="F49" s="361">
        <v>0</v>
      </c>
      <c r="G49" s="338" t="s">
        <v>474</v>
      </c>
    </row>
    <row r="50" spans="3:7" ht="12" customHeight="1">
      <c r="C50" s="335"/>
      <c r="D50" s="336" t="s">
        <v>476</v>
      </c>
      <c r="E50" s="337"/>
      <c r="F50" s="361">
        <v>0</v>
      </c>
      <c r="G50" s="338" t="s">
        <v>474</v>
      </c>
    </row>
    <row r="51" spans="3:7" ht="12" customHeight="1">
      <c r="C51" s="335"/>
      <c r="D51" s="336" t="s">
        <v>477</v>
      </c>
      <c r="E51" s="337"/>
      <c r="F51" s="359"/>
      <c r="G51" s="338">
        <v>1000000</v>
      </c>
    </row>
    <row r="52" spans="3:7" ht="12" customHeight="1">
      <c r="C52" s="330">
        <v>2</v>
      </c>
      <c r="D52" s="344" t="s">
        <v>478</v>
      </c>
      <c r="E52" s="332"/>
      <c r="F52" s="358">
        <v>31808.79</v>
      </c>
      <c r="G52" s="340">
        <v>707058</v>
      </c>
    </row>
    <row r="53" spans="3:7" ht="12" customHeight="1">
      <c r="C53" s="335"/>
      <c r="D53" s="336" t="s">
        <v>479</v>
      </c>
      <c r="E53" s="337"/>
      <c r="F53" s="361"/>
      <c r="G53" s="338"/>
    </row>
    <row r="54" spans="3:7" ht="12" customHeight="1">
      <c r="C54" s="335"/>
      <c r="D54" s="336" t="s">
        <v>480</v>
      </c>
      <c r="E54" s="337"/>
      <c r="F54" s="359">
        <v>0</v>
      </c>
      <c r="G54" s="338" t="s">
        <v>474</v>
      </c>
    </row>
    <row r="55" spans="3:7" ht="12" customHeight="1">
      <c r="C55" s="335"/>
      <c r="D55" s="336" t="s">
        <v>481</v>
      </c>
      <c r="E55" s="337"/>
      <c r="F55" s="359">
        <v>31808.79</v>
      </c>
      <c r="G55" s="338">
        <v>707058</v>
      </c>
    </row>
    <row r="56" spans="3:7" ht="12" customHeight="1">
      <c r="C56" s="335"/>
      <c r="D56" s="336" t="s">
        <v>482</v>
      </c>
      <c r="E56" s="337"/>
      <c r="F56" s="359">
        <v>0</v>
      </c>
      <c r="G56" s="338" t="s">
        <v>474</v>
      </c>
    </row>
    <row r="57" spans="3:7" ht="12" customHeight="1">
      <c r="C57" s="330">
        <v>3</v>
      </c>
      <c r="D57" s="331" t="s">
        <v>483</v>
      </c>
      <c r="E57" s="332"/>
      <c r="F57" s="358">
        <v>-31808.79</v>
      </c>
      <c r="G57" s="340">
        <v>292942</v>
      </c>
    </row>
    <row r="58" spans="3:7" ht="12" customHeight="1">
      <c r="C58" s="339"/>
      <c r="D58" s="339"/>
      <c r="E58" s="337"/>
      <c r="F58" s="361"/>
      <c r="G58" s="338"/>
    </row>
    <row r="59" spans="3:7" ht="12" customHeight="1">
      <c r="C59" s="345" t="s">
        <v>484</v>
      </c>
      <c r="D59" s="346" t="s">
        <v>485</v>
      </c>
      <c r="E59" s="332"/>
      <c r="F59" s="362">
        <v>-137647.69400022505</v>
      </c>
      <c r="G59" s="347">
        <v>97500</v>
      </c>
    </row>
    <row r="60" spans="3:7" ht="12" customHeight="1">
      <c r="C60" s="339"/>
      <c r="D60" s="339"/>
      <c r="E60" s="337"/>
      <c r="F60" s="363"/>
      <c r="G60" s="348"/>
    </row>
    <row r="61" spans="3:7" ht="12" customHeight="1">
      <c r="C61" s="339"/>
      <c r="D61" s="346" t="s">
        <v>486</v>
      </c>
      <c r="E61" s="332"/>
      <c r="F61" s="362">
        <v>50586.36599977495</v>
      </c>
      <c r="G61" s="347">
        <v>188234</v>
      </c>
    </row>
    <row r="62" spans="3:7" ht="12" customHeight="1">
      <c r="C62" s="339"/>
      <c r="D62" s="346" t="s">
        <v>487</v>
      </c>
      <c r="E62" s="332"/>
      <c r="F62" s="362">
        <v>188234.06</v>
      </c>
      <c r="G62" s="347">
        <v>90734</v>
      </c>
    </row>
    <row r="63" spans="3:7" ht="12" customHeight="1">
      <c r="C63" s="349"/>
      <c r="D63" s="349"/>
      <c r="E63" s="349"/>
      <c r="F63" s="364"/>
      <c r="G63" s="85"/>
    </row>
    <row r="64" spans="3:7" ht="12" customHeight="1">
      <c r="C64" s="81"/>
      <c r="D64" s="79"/>
      <c r="E64" s="122"/>
      <c r="F64" s="365"/>
      <c r="G64" s="80"/>
    </row>
    <row r="65" spans="3:8" ht="12" customHeight="1">
      <c r="C65" s="81" t="s">
        <v>432</v>
      </c>
      <c r="D65" s="79"/>
      <c r="E65" s="122"/>
      <c r="F65" s="366"/>
      <c r="G65" s="74"/>
      <c r="H65" s="350"/>
    </row>
    <row r="66" spans="3:7" ht="12" customHeight="1">
      <c r="C66" s="78"/>
      <c r="D66" s="78"/>
      <c r="E66" s="124"/>
      <c r="F66" s="367"/>
      <c r="G66" s="80"/>
    </row>
    <row r="67" spans="3:6" ht="21" customHeight="1">
      <c r="C67" s="78" t="s">
        <v>433</v>
      </c>
      <c r="D67" s="79"/>
      <c r="F67" s="366" t="s">
        <v>488</v>
      </c>
    </row>
    <row r="68" spans="3:7" ht="12.75">
      <c r="C68" s="351"/>
      <c r="D68" s="352"/>
      <c r="E68" s="353"/>
      <c r="F68" s="364"/>
      <c r="G68" s="85"/>
    </row>
    <row r="69" ht="12" customHeight="1"/>
    <row r="70" ht="12" customHeight="1"/>
    <row r="71" ht="12" customHeight="1"/>
    <row r="72" ht="12" customHeight="1"/>
    <row r="73" ht="12" customHeight="1"/>
    <row r="111" ht="12.75">
      <c r="C111" s="71" t="s">
        <v>394</v>
      </c>
    </row>
  </sheetData>
  <sheetProtection/>
  <mergeCells count="8">
    <mergeCell ref="C1:D1"/>
    <mergeCell ref="C2:D2"/>
    <mergeCell ref="C8:G8"/>
    <mergeCell ref="C9:G9"/>
    <mergeCell ref="C10:C11"/>
    <mergeCell ref="D10:D11"/>
    <mergeCell ref="E10:E11"/>
    <mergeCell ref="F10:G1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C1:Q126"/>
  <sheetViews>
    <sheetView zoomScalePageLayoutView="0" workbookViewId="0" topLeftCell="A70">
      <selection activeCell="R11" sqref="R11"/>
    </sheetView>
  </sheetViews>
  <sheetFormatPr defaultColWidth="9.28125" defaultRowHeight="12.75"/>
  <cols>
    <col min="1" max="1" width="3.28125" style="145" customWidth="1"/>
    <col min="2" max="2" width="3.421875" style="145" customWidth="1"/>
    <col min="3" max="3" width="15.28125" style="145" customWidth="1"/>
    <col min="4" max="4" width="75.00390625" style="145" customWidth="1"/>
    <col min="5" max="5" width="9.7109375" style="192" customWidth="1"/>
    <col min="6" max="6" width="11.140625" style="276" customWidth="1"/>
    <col min="7" max="7" width="14.28125" style="165" customWidth="1"/>
    <col min="8" max="8" width="14.28125" style="165" hidden="1" customWidth="1"/>
    <col min="9" max="9" width="3.8515625" style="162" customWidth="1"/>
    <col min="10" max="10" width="12.28125" style="165" hidden="1" customWidth="1"/>
    <col min="11" max="12" width="12.57421875" style="145" hidden="1" customWidth="1"/>
    <col min="13" max="13" width="46.8515625" style="145" hidden="1" customWidth="1"/>
    <col min="14" max="15" width="0" style="145" hidden="1" customWidth="1"/>
    <col min="16" max="16" width="10.00390625" style="145" bestFit="1" customWidth="1"/>
    <col min="17" max="17" width="11.00390625" style="145" bestFit="1" customWidth="1"/>
    <col min="18" max="16384" width="9.28125" style="145" customWidth="1"/>
  </cols>
  <sheetData>
    <row r="1" spans="3:10" s="77" customFormat="1" ht="12.75">
      <c r="C1" s="311" t="s">
        <v>381</v>
      </c>
      <c r="D1" s="311"/>
      <c r="E1" s="125"/>
      <c r="F1" s="279"/>
      <c r="G1" s="75"/>
      <c r="H1" s="75"/>
      <c r="I1" s="76"/>
      <c r="J1" s="74"/>
    </row>
    <row r="2" spans="3:10" s="77" customFormat="1" ht="12.75">
      <c r="C2" s="311" t="s">
        <v>76</v>
      </c>
      <c r="D2" s="311"/>
      <c r="E2" s="125"/>
      <c r="F2" s="279"/>
      <c r="G2" s="75"/>
      <c r="H2" s="75"/>
      <c r="I2" s="76"/>
      <c r="J2" s="74"/>
    </row>
    <row r="3" spans="3:10" s="77" customFormat="1" ht="12.75">
      <c r="C3" s="140" t="s">
        <v>77</v>
      </c>
      <c r="D3" s="140"/>
      <c r="E3" s="125"/>
      <c r="F3" s="279"/>
      <c r="G3" s="75"/>
      <c r="H3" s="75"/>
      <c r="I3" s="76"/>
      <c r="J3" s="74"/>
    </row>
    <row r="4" spans="3:10" s="77" customFormat="1" ht="12.75">
      <c r="C4" s="140" t="s">
        <v>78</v>
      </c>
      <c r="D4" s="140"/>
      <c r="E4" s="125"/>
      <c r="F4" s="279"/>
      <c r="G4" s="75"/>
      <c r="H4" s="75"/>
      <c r="I4" s="76"/>
      <c r="J4" s="74"/>
    </row>
    <row r="5" spans="3:10" s="77" customFormat="1" ht="12.75">
      <c r="C5" s="127"/>
      <c r="D5" s="127"/>
      <c r="E5" s="125"/>
      <c r="F5" s="279"/>
      <c r="G5" s="75"/>
      <c r="H5" s="75"/>
      <c r="I5" s="76"/>
      <c r="J5" s="74"/>
    </row>
    <row r="6" spans="3:10" s="77" customFormat="1" ht="12.75">
      <c r="C6" s="312" t="s">
        <v>210</v>
      </c>
      <c r="D6" s="312"/>
      <c r="E6" s="312"/>
      <c r="F6" s="312"/>
      <c r="G6" s="312"/>
      <c r="H6" s="312"/>
      <c r="I6" s="76"/>
      <c r="J6" s="74"/>
    </row>
    <row r="7" spans="3:10" s="77" customFormat="1" ht="12.75">
      <c r="C7" s="313" t="s">
        <v>429</v>
      </c>
      <c r="D7" s="313"/>
      <c r="E7" s="313"/>
      <c r="F7" s="313"/>
      <c r="G7" s="313"/>
      <c r="H7" s="313"/>
      <c r="I7" s="76"/>
      <c r="J7" s="74"/>
    </row>
    <row r="8" spans="3:14" ht="12.75">
      <c r="C8" s="308" t="s">
        <v>79</v>
      </c>
      <c r="D8" s="308"/>
      <c r="E8" s="309" t="s">
        <v>211</v>
      </c>
      <c r="F8" s="280"/>
      <c r="G8" s="310" t="s">
        <v>212</v>
      </c>
      <c r="H8" s="310"/>
      <c r="J8" s="296" t="s">
        <v>395</v>
      </c>
      <c r="K8" s="297"/>
      <c r="L8" s="297"/>
      <c r="M8" s="297"/>
      <c r="N8" s="298"/>
    </row>
    <row r="9" spans="3:14" ht="25.5">
      <c r="C9" s="308"/>
      <c r="D9" s="308"/>
      <c r="E9" s="309"/>
      <c r="F9" s="280" t="s">
        <v>81</v>
      </c>
      <c r="G9" s="163" t="s">
        <v>82</v>
      </c>
      <c r="H9" s="163" t="s">
        <v>430</v>
      </c>
      <c r="J9" s="159" t="s">
        <v>396</v>
      </c>
      <c r="K9" s="159" t="s">
        <v>397</v>
      </c>
      <c r="L9" s="159" t="s">
        <v>404</v>
      </c>
      <c r="M9" s="159" t="s">
        <v>405</v>
      </c>
      <c r="N9" s="159" t="s">
        <v>406</v>
      </c>
    </row>
    <row r="10" spans="3:8" ht="12" customHeight="1">
      <c r="C10" s="160">
        <v>1</v>
      </c>
      <c r="D10" s="160">
        <v>2</v>
      </c>
      <c r="E10" s="142">
        <v>3</v>
      </c>
      <c r="F10" s="281"/>
      <c r="G10" s="142">
        <v>4</v>
      </c>
      <c r="H10" s="164">
        <v>5</v>
      </c>
    </row>
    <row r="11" spans="3:17" ht="12.75">
      <c r="C11" s="142"/>
      <c r="D11" s="166" t="s">
        <v>213</v>
      </c>
      <c r="E11" s="167"/>
      <c r="F11" s="282">
        <v>9338715.9161</v>
      </c>
      <c r="G11" s="168">
        <v>8720489.63</v>
      </c>
      <c r="H11" s="168">
        <v>8578930.340000102</v>
      </c>
      <c r="I11" s="154"/>
      <c r="J11" s="168">
        <v>8720489.634900002</v>
      </c>
      <c r="K11" s="168">
        <v>-0.004900000989437103</v>
      </c>
      <c r="L11" s="168"/>
      <c r="M11" s="168"/>
      <c r="N11" s="168">
        <v>-0.004900000989437103</v>
      </c>
      <c r="Q11" s="289"/>
    </row>
    <row r="12" spans="3:14" ht="12.75">
      <c r="C12" s="142"/>
      <c r="D12" s="166" t="s">
        <v>214</v>
      </c>
      <c r="E12" s="167" t="s">
        <v>421</v>
      </c>
      <c r="F12" s="282">
        <v>8837426.936099999</v>
      </c>
      <c r="G12" s="168">
        <v>8412721.58</v>
      </c>
      <c r="H12" s="168">
        <v>8225514.380000101</v>
      </c>
      <c r="I12" s="154"/>
      <c r="J12" s="168">
        <v>8412721.584900001</v>
      </c>
      <c r="K12" s="168">
        <v>-0.004900000989437103</v>
      </c>
      <c r="L12" s="168"/>
      <c r="M12" s="168"/>
      <c r="N12" s="168">
        <v>-0.004900000989437103</v>
      </c>
    </row>
    <row r="13" spans="3:17" ht="12.75">
      <c r="C13" s="142">
        <v>750</v>
      </c>
      <c r="D13" s="143" t="s">
        <v>215</v>
      </c>
      <c r="E13" s="146"/>
      <c r="F13" s="283">
        <v>11464985.25</v>
      </c>
      <c r="G13" s="153">
        <v>10385779.58</v>
      </c>
      <c r="H13" s="155">
        <v>10489185.2500001</v>
      </c>
      <c r="I13" s="154"/>
      <c r="J13" s="153">
        <v>10385779.584900001</v>
      </c>
      <c r="K13" s="155">
        <v>-0.004900000989437103</v>
      </c>
      <c r="L13" s="155"/>
      <c r="M13" s="155"/>
      <c r="N13" s="155">
        <v>-0.004900000989437103</v>
      </c>
      <c r="Q13" s="289"/>
    </row>
    <row r="14" spans="3:17" ht="12.75">
      <c r="C14" s="142">
        <v>752</v>
      </c>
      <c r="D14" s="143" t="s">
        <v>216</v>
      </c>
      <c r="E14" s="146"/>
      <c r="F14" s="283"/>
      <c r="G14" s="153"/>
      <c r="H14" s="155"/>
      <c r="I14" s="154"/>
      <c r="J14" s="153">
        <v>0</v>
      </c>
      <c r="K14" s="155">
        <v>0</v>
      </c>
      <c r="L14" s="155"/>
      <c r="M14" s="155"/>
      <c r="N14" s="155">
        <v>0</v>
      </c>
      <c r="Q14" s="289"/>
    </row>
    <row r="15" spans="3:14" ht="12.75">
      <c r="C15" s="142">
        <v>753</v>
      </c>
      <c r="D15" s="143" t="s">
        <v>217</v>
      </c>
      <c r="E15" s="146"/>
      <c r="F15" s="283"/>
      <c r="G15" s="153"/>
      <c r="H15" s="155"/>
      <c r="I15" s="154"/>
      <c r="J15" s="153">
        <v>0</v>
      </c>
      <c r="K15" s="155">
        <v>0</v>
      </c>
      <c r="L15" s="155"/>
      <c r="M15" s="155"/>
      <c r="N15" s="155">
        <v>0</v>
      </c>
    </row>
    <row r="16" spans="3:14" ht="12.75">
      <c r="C16" s="142">
        <v>754</v>
      </c>
      <c r="D16" s="143" t="s">
        <v>218</v>
      </c>
      <c r="E16" s="146"/>
      <c r="F16" s="283"/>
      <c r="G16" s="153"/>
      <c r="H16" s="155"/>
      <c r="I16" s="154"/>
      <c r="J16" s="153">
        <v>0</v>
      </c>
      <c r="K16" s="155">
        <v>0</v>
      </c>
      <c r="L16" s="155"/>
      <c r="M16" s="155"/>
      <c r="N16" s="155">
        <v>0</v>
      </c>
    </row>
    <row r="17" spans="3:14" ht="25.5">
      <c r="C17" s="142">
        <v>755</v>
      </c>
      <c r="D17" s="143" t="s">
        <v>219</v>
      </c>
      <c r="E17" s="146"/>
      <c r="F17" s="153">
        <v>-2381535.3488000003</v>
      </c>
      <c r="G17" s="153">
        <v>-2181395.03</v>
      </c>
      <c r="H17" s="153">
        <v>-1958232.51</v>
      </c>
      <c r="I17" s="154"/>
      <c r="J17" s="153">
        <v>-2181395.0300000003</v>
      </c>
      <c r="K17" s="153">
        <v>0</v>
      </c>
      <c r="L17" s="153"/>
      <c r="M17" s="153"/>
      <c r="N17" s="153">
        <v>0</v>
      </c>
    </row>
    <row r="18" spans="3:14" ht="12.75">
      <c r="C18" s="142">
        <v>756</v>
      </c>
      <c r="D18" s="143" t="s">
        <v>220</v>
      </c>
      <c r="E18" s="146"/>
      <c r="F18" s="153">
        <v>-38782.30000000002</v>
      </c>
      <c r="G18" s="153">
        <v>429870.11</v>
      </c>
      <c r="H18" s="155">
        <v>-75577.69</v>
      </c>
      <c r="I18" s="154"/>
      <c r="J18" s="153">
        <v>429870.11</v>
      </c>
      <c r="K18" s="155">
        <v>0</v>
      </c>
      <c r="L18" s="155"/>
      <c r="M18" s="155"/>
      <c r="N18" s="155">
        <v>0</v>
      </c>
    </row>
    <row r="19" spans="3:14" ht="12.75">
      <c r="C19" s="142">
        <v>757</v>
      </c>
      <c r="D19" s="143" t="s">
        <v>221</v>
      </c>
      <c r="E19" s="146"/>
      <c r="F19" s="283"/>
      <c r="G19" s="153"/>
      <c r="H19" s="155"/>
      <c r="I19" s="154"/>
      <c r="J19" s="153">
        <v>0</v>
      </c>
      <c r="K19" s="155">
        <v>0</v>
      </c>
      <c r="L19" s="155"/>
      <c r="M19" s="155"/>
      <c r="N19" s="155">
        <v>0</v>
      </c>
    </row>
    <row r="20" spans="3:14" ht="12.75">
      <c r="C20" s="142">
        <v>758</v>
      </c>
      <c r="D20" s="143" t="s">
        <v>222</v>
      </c>
      <c r="E20" s="146"/>
      <c r="F20" s="153">
        <v>-207240.66509999998</v>
      </c>
      <c r="G20" s="153">
        <v>-221533.08</v>
      </c>
      <c r="H20" s="155">
        <v>-229860.67</v>
      </c>
      <c r="I20" s="154"/>
      <c r="J20" s="153">
        <v>-221533.08000000002</v>
      </c>
      <c r="K20" s="155">
        <v>0</v>
      </c>
      <c r="L20" s="155"/>
      <c r="M20" s="155"/>
      <c r="N20" s="155">
        <v>0</v>
      </c>
    </row>
    <row r="21" spans="3:14" ht="12.75">
      <c r="C21" s="142"/>
      <c r="D21" s="166" t="s">
        <v>223</v>
      </c>
      <c r="E21" s="167" t="s">
        <v>422</v>
      </c>
      <c r="F21" s="168">
        <v>501288.9800000001</v>
      </c>
      <c r="G21" s="168">
        <v>307768.05</v>
      </c>
      <c r="H21" s="168">
        <v>353415.96</v>
      </c>
      <c r="I21" s="154"/>
      <c r="J21" s="168">
        <v>307768.05</v>
      </c>
      <c r="K21" s="168">
        <v>0</v>
      </c>
      <c r="L21" s="168"/>
      <c r="M21" s="168"/>
      <c r="N21" s="168">
        <v>0</v>
      </c>
    </row>
    <row r="22" spans="3:14" ht="12.75">
      <c r="C22" s="142">
        <v>760</v>
      </c>
      <c r="D22" s="143" t="s">
        <v>224</v>
      </c>
      <c r="E22" s="146"/>
      <c r="F22" s="283">
        <v>277970</v>
      </c>
      <c r="G22" s="153">
        <v>238260</v>
      </c>
      <c r="H22" s="155">
        <v>225920</v>
      </c>
      <c r="I22" s="154"/>
      <c r="J22" s="153">
        <v>238260</v>
      </c>
      <c r="K22" s="155">
        <v>0</v>
      </c>
      <c r="L22" s="155"/>
      <c r="M22" s="155"/>
      <c r="N22" s="155">
        <v>0</v>
      </c>
    </row>
    <row r="23" spans="3:14" ht="12.75">
      <c r="C23" s="142">
        <v>764</v>
      </c>
      <c r="D23" s="143" t="s">
        <v>225</v>
      </c>
      <c r="E23" s="146"/>
      <c r="F23" s="283"/>
      <c r="G23" s="153"/>
      <c r="H23" s="155"/>
      <c r="I23" s="154"/>
      <c r="J23" s="153">
        <v>0</v>
      </c>
      <c r="K23" s="155">
        <v>0</v>
      </c>
      <c r="L23" s="155"/>
      <c r="M23" s="155"/>
      <c r="N23" s="155">
        <v>0</v>
      </c>
    </row>
    <row r="24" spans="3:14" ht="12.75">
      <c r="C24" s="142">
        <v>768</v>
      </c>
      <c r="D24" s="143" t="s">
        <v>226</v>
      </c>
      <c r="E24" s="146"/>
      <c r="F24" s="283"/>
      <c r="G24" s="153"/>
      <c r="H24" s="155"/>
      <c r="I24" s="154"/>
      <c r="J24" s="153">
        <v>0</v>
      </c>
      <c r="K24" s="155">
        <v>0</v>
      </c>
      <c r="L24" s="155"/>
      <c r="M24" s="155"/>
      <c r="N24" s="155">
        <v>0</v>
      </c>
    </row>
    <row r="25" spans="3:14" ht="12.75">
      <c r="C25" s="169">
        <v>769</v>
      </c>
      <c r="D25" s="143" t="s">
        <v>227</v>
      </c>
      <c r="E25" s="146"/>
      <c r="F25" s="283">
        <v>223318.98000000007</v>
      </c>
      <c r="G25" s="153">
        <v>69508.05</v>
      </c>
      <c r="H25" s="155">
        <v>127495.96</v>
      </c>
      <c r="I25" s="154"/>
      <c r="J25" s="153">
        <v>69508.05</v>
      </c>
      <c r="K25" s="155">
        <v>0</v>
      </c>
      <c r="L25" s="155"/>
      <c r="M25" s="155"/>
      <c r="N25" s="155">
        <v>0</v>
      </c>
    </row>
    <row r="26" spans="3:14" ht="12.75">
      <c r="C26" s="142"/>
      <c r="D26" s="166" t="s">
        <v>228</v>
      </c>
      <c r="E26" s="167"/>
      <c r="F26" s="168">
        <v>5309509.123500002</v>
      </c>
      <c r="G26" s="168">
        <v>5241309.15</v>
      </c>
      <c r="H26" s="168">
        <v>5375055.893937806</v>
      </c>
      <c r="I26" s="154"/>
      <c r="J26" s="168">
        <v>5241309.153300001</v>
      </c>
      <c r="K26" s="168">
        <v>-0.003300000913441181</v>
      </c>
      <c r="L26" s="168"/>
      <c r="M26" s="168"/>
      <c r="N26" s="168">
        <v>-0.0032999999821186066</v>
      </c>
    </row>
    <row r="27" spans="3:14" ht="12.75">
      <c r="C27" s="142"/>
      <c r="D27" s="166" t="s">
        <v>229</v>
      </c>
      <c r="E27" s="167" t="s">
        <v>423</v>
      </c>
      <c r="F27" s="168">
        <v>3935272.6873000017</v>
      </c>
      <c r="G27" s="168">
        <v>3974300.3700000006</v>
      </c>
      <c r="H27" s="168">
        <v>4007923.503937805</v>
      </c>
      <c r="I27" s="154"/>
      <c r="J27" s="168">
        <v>3974300.3700000015</v>
      </c>
      <c r="K27" s="168">
        <v>0</v>
      </c>
      <c r="L27" s="168"/>
      <c r="M27" s="168"/>
      <c r="N27" s="168">
        <v>0</v>
      </c>
    </row>
    <row r="28" spans="3:14" ht="12.75">
      <c r="C28" s="142">
        <v>400</v>
      </c>
      <c r="D28" s="143" t="s">
        <v>230</v>
      </c>
      <c r="E28" s="144"/>
      <c r="F28" s="285">
        <v>4789172.270000001</v>
      </c>
      <c r="G28" s="153">
        <v>4998059.25</v>
      </c>
      <c r="H28" s="153">
        <v>4245087.720000001</v>
      </c>
      <c r="I28" s="154"/>
      <c r="J28" s="153">
        <v>4998059.250000001</v>
      </c>
      <c r="K28" s="153">
        <v>0</v>
      </c>
      <c r="L28" s="153"/>
      <c r="M28" s="153"/>
      <c r="N28" s="153">
        <v>0</v>
      </c>
    </row>
    <row r="29" spans="3:14" ht="12.75">
      <c r="C29" s="170">
        <v>401</v>
      </c>
      <c r="D29" s="143" t="s">
        <v>231</v>
      </c>
      <c r="E29" s="144"/>
      <c r="F29" s="285">
        <v>262957.91</v>
      </c>
      <c r="G29" s="153">
        <v>266728.4</v>
      </c>
      <c r="H29" s="153">
        <v>258480.76</v>
      </c>
      <c r="I29" s="154"/>
      <c r="J29" s="153">
        <v>266728.4</v>
      </c>
      <c r="K29" s="153">
        <v>0</v>
      </c>
      <c r="L29" s="153"/>
      <c r="M29" s="153"/>
      <c r="N29" s="153">
        <v>0</v>
      </c>
    </row>
    <row r="30" spans="3:14" ht="12.75">
      <c r="C30" s="142">
        <v>402</v>
      </c>
      <c r="D30" s="143" t="s">
        <v>232</v>
      </c>
      <c r="E30" s="144"/>
      <c r="F30" s="153">
        <v>-28555.01</v>
      </c>
      <c r="G30" s="153">
        <v>-42308.13</v>
      </c>
      <c r="H30" s="153">
        <v>-149529.76</v>
      </c>
      <c r="I30" s="154"/>
      <c r="J30" s="153">
        <v>-42308.13</v>
      </c>
      <c r="K30" s="153">
        <v>0</v>
      </c>
      <c r="L30" s="153"/>
      <c r="M30" s="153"/>
      <c r="N30" s="153">
        <v>0</v>
      </c>
    </row>
    <row r="31" spans="3:14" ht="12.75">
      <c r="C31" s="142">
        <v>403</v>
      </c>
      <c r="D31" s="143" t="s">
        <v>233</v>
      </c>
      <c r="E31" s="144"/>
      <c r="F31" s="153"/>
      <c r="G31" s="153">
        <v>0</v>
      </c>
      <c r="H31" s="153">
        <v>156.6</v>
      </c>
      <c r="I31" s="154"/>
      <c r="J31" s="153">
        <v>0</v>
      </c>
      <c r="K31" s="153">
        <v>0</v>
      </c>
      <c r="L31" s="153"/>
      <c r="M31" s="153"/>
      <c r="N31" s="153">
        <v>0</v>
      </c>
    </row>
    <row r="32" spans="3:14" ht="12.75">
      <c r="C32" s="142">
        <v>404</v>
      </c>
      <c r="D32" s="143" t="s">
        <v>234</v>
      </c>
      <c r="E32" s="144"/>
      <c r="F32" s="153">
        <v>-815539.1415</v>
      </c>
      <c r="G32" s="153">
        <v>-1269830.04</v>
      </c>
      <c r="H32" s="153">
        <v>-628425.99</v>
      </c>
      <c r="I32" s="154"/>
      <c r="J32" s="153">
        <v>-1269830.04</v>
      </c>
      <c r="K32" s="153">
        <v>0</v>
      </c>
      <c r="L32" s="153"/>
      <c r="M32" s="153"/>
      <c r="N32" s="153">
        <v>0</v>
      </c>
    </row>
    <row r="33" spans="3:14" ht="12.75">
      <c r="C33" s="142">
        <v>405</v>
      </c>
      <c r="D33" s="143" t="s">
        <v>235</v>
      </c>
      <c r="E33" s="144"/>
      <c r="F33" s="153">
        <v>-198628.73</v>
      </c>
      <c r="G33" s="153">
        <v>-25636.77</v>
      </c>
      <c r="H33" s="153">
        <v>-438077.35</v>
      </c>
      <c r="I33" s="154"/>
      <c r="J33" s="153">
        <v>-25636.770000000008</v>
      </c>
      <c r="K33" s="153">
        <v>0</v>
      </c>
      <c r="L33" s="153"/>
      <c r="M33" s="153"/>
      <c r="N33" s="153">
        <v>0</v>
      </c>
    </row>
    <row r="34" spans="3:14" ht="25.5">
      <c r="C34" s="142">
        <v>406</v>
      </c>
      <c r="D34" s="143" t="s">
        <v>236</v>
      </c>
      <c r="E34" s="144"/>
      <c r="F34" s="153">
        <v>-10233.43</v>
      </c>
      <c r="G34" s="153">
        <v>-143725.09</v>
      </c>
      <c r="H34" s="153">
        <v>179738.63</v>
      </c>
      <c r="I34" s="154"/>
      <c r="J34" s="153">
        <v>-143725.09</v>
      </c>
      <c r="K34" s="153">
        <v>0</v>
      </c>
      <c r="L34" s="153"/>
      <c r="M34" s="153"/>
      <c r="N34" s="153">
        <v>0</v>
      </c>
    </row>
    <row r="35" spans="3:14" ht="12.75">
      <c r="C35" s="142">
        <v>407</v>
      </c>
      <c r="D35" s="143" t="s">
        <v>237</v>
      </c>
      <c r="E35" s="144"/>
      <c r="F35" s="153">
        <v>-7145.579999999999</v>
      </c>
      <c r="G35" s="153">
        <v>207169.45</v>
      </c>
      <c r="H35" s="153">
        <v>549421.63</v>
      </c>
      <c r="I35" s="154"/>
      <c r="J35" s="153">
        <v>207169.44999999998</v>
      </c>
      <c r="K35" s="153">
        <v>0</v>
      </c>
      <c r="L35" s="153"/>
      <c r="M35" s="153"/>
      <c r="N35" s="153">
        <v>0</v>
      </c>
    </row>
    <row r="36" spans="3:14" ht="25.5">
      <c r="C36" s="142">
        <v>408</v>
      </c>
      <c r="D36" s="143" t="s">
        <v>238</v>
      </c>
      <c r="E36" s="144"/>
      <c r="F36" s="153">
        <v>-39900.5512</v>
      </c>
      <c r="G36" s="153">
        <v>-23118</v>
      </c>
      <c r="H36" s="171">
        <v>-32018</v>
      </c>
      <c r="I36" s="154"/>
      <c r="J36" s="153">
        <v>-23118</v>
      </c>
      <c r="K36" s="171">
        <v>0</v>
      </c>
      <c r="L36" s="171"/>
      <c r="M36" s="171"/>
      <c r="N36" s="171">
        <v>0</v>
      </c>
    </row>
    <row r="37" spans="3:14" ht="12.75">
      <c r="C37" s="142">
        <v>409</v>
      </c>
      <c r="D37" s="143" t="s">
        <v>239</v>
      </c>
      <c r="E37" s="146"/>
      <c r="F37" s="153">
        <v>-16855.05</v>
      </c>
      <c r="G37" s="153">
        <v>6961.3</v>
      </c>
      <c r="H37" s="153">
        <v>23089.263937805517</v>
      </c>
      <c r="I37" s="154"/>
      <c r="J37" s="153">
        <v>6961.300000000002</v>
      </c>
      <c r="K37" s="153">
        <v>0</v>
      </c>
      <c r="L37" s="153"/>
      <c r="M37" s="153"/>
      <c r="N37" s="153">
        <v>0</v>
      </c>
    </row>
    <row r="38" spans="3:14" ht="12.75">
      <c r="C38" s="142"/>
      <c r="D38" s="166" t="s">
        <v>240</v>
      </c>
      <c r="E38" s="167"/>
      <c r="F38" s="168">
        <v>122983</v>
      </c>
      <c r="G38" s="168">
        <v>0</v>
      </c>
      <c r="H38" s="168">
        <v>0</v>
      </c>
      <c r="I38" s="154"/>
      <c r="J38" s="168">
        <v>0</v>
      </c>
      <c r="K38" s="168">
        <v>0</v>
      </c>
      <c r="L38" s="168"/>
      <c r="M38" s="168"/>
      <c r="N38" s="168">
        <v>0</v>
      </c>
    </row>
    <row r="39" spans="3:14" ht="12.75">
      <c r="C39" s="142" t="s">
        <v>241</v>
      </c>
      <c r="D39" s="143" t="s">
        <v>242</v>
      </c>
      <c r="E39" s="146"/>
      <c r="F39" s="283"/>
      <c r="G39" s="155"/>
      <c r="H39" s="155"/>
      <c r="I39" s="154"/>
      <c r="J39" s="153">
        <v>0</v>
      </c>
      <c r="K39" s="155">
        <v>0</v>
      </c>
      <c r="L39" s="155"/>
      <c r="M39" s="155"/>
      <c r="N39" s="155">
        <v>0</v>
      </c>
    </row>
    <row r="40" spans="3:14" ht="12.75">
      <c r="C40" s="142" t="s">
        <v>243</v>
      </c>
      <c r="D40" s="143" t="s">
        <v>244</v>
      </c>
      <c r="E40" s="146"/>
      <c r="F40" s="283"/>
      <c r="G40" s="155"/>
      <c r="H40" s="155"/>
      <c r="I40" s="154"/>
      <c r="J40" s="153">
        <v>0</v>
      </c>
      <c r="K40" s="155">
        <v>0</v>
      </c>
      <c r="L40" s="155"/>
      <c r="M40" s="155"/>
      <c r="N40" s="155">
        <v>0</v>
      </c>
    </row>
    <row r="41" spans="3:14" ht="12.75">
      <c r="C41" s="142">
        <v>415</v>
      </c>
      <c r="D41" s="143" t="s">
        <v>245</v>
      </c>
      <c r="E41" s="146"/>
      <c r="F41" s="286"/>
      <c r="G41" s="172"/>
      <c r="H41" s="155"/>
      <c r="I41" s="154"/>
      <c r="J41" s="153">
        <v>0</v>
      </c>
      <c r="K41" s="155">
        <v>0</v>
      </c>
      <c r="L41" s="155"/>
      <c r="M41" s="155"/>
      <c r="N41" s="155">
        <v>0</v>
      </c>
    </row>
    <row r="42" spans="3:14" ht="12.75">
      <c r="C42" s="142">
        <v>416.417</v>
      </c>
      <c r="D42" s="143" t="s">
        <v>246</v>
      </c>
      <c r="E42" s="146"/>
      <c r="F42" s="283"/>
      <c r="G42" s="155"/>
      <c r="H42" s="155"/>
      <c r="I42" s="154"/>
      <c r="J42" s="153">
        <v>0</v>
      </c>
      <c r="K42" s="155">
        <v>0</v>
      </c>
      <c r="L42" s="155"/>
      <c r="M42" s="155"/>
      <c r="N42" s="155">
        <v>0</v>
      </c>
    </row>
    <row r="43" spans="3:14" ht="12.75">
      <c r="C43" s="142">
        <v>418.419</v>
      </c>
      <c r="D43" s="143" t="s">
        <v>247</v>
      </c>
      <c r="E43" s="146"/>
      <c r="F43" s="283">
        <v>122983</v>
      </c>
      <c r="G43" s="155"/>
      <c r="H43" s="155"/>
      <c r="I43" s="154"/>
      <c r="J43" s="153">
        <v>0</v>
      </c>
      <c r="K43" s="155">
        <v>0</v>
      </c>
      <c r="L43" s="155"/>
      <c r="M43" s="155"/>
      <c r="N43" s="155">
        <v>0</v>
      </c>
    </row>
    <row r="44" spans="3:14" ht="12.75">
      <c r="C44" s="142"/>
      <c r="D44" s="166" t="s">
        <v>248</v>
      </c>
      <c r="E44" s="167" t="s">
        <v>424</v>
      </c>
      <c r="F44" s="168">
        <v>1251253.4362</v>
      </c>
      <c r="G44" s="168">
        <v>1267008.78</v>
      </c>
      <c r="H44" s="168">
        <v>1367132.3900000001</v>
      </c>
      <c r="I44" s="154"/>
      <c r="J44" s="168">
        <v>1267008.7833</v>
      </c>
      <c r="K44" s="168">
        <v>-0.0032999999821186066</v>
      </c>
      <c r="L44" s="168"/>
      <c r="M44" s="168"/>
      <c r="N44" s="168">
        <v>-0.0032999999821186066</v>
      </c>
    </row>
    <row r="45" spans="3:14" ht="12.75">
      <c r="C45" s="142">
        <v>420</v>
      </c>
      <c r="D45" s="143" t="s">
        <v>249</v>
      </c>
      <c r="E45" s="146"/>
      <c r="F45" s="283">
        <v>145446.33810000005</v>
      </c>
      <c r="G45" s="153">
        <v>137930.82</v>
      </c>
      <c r="H45" s="153">
        <v>138426.1</v>
      </c>
      <c r="I45" s="154"/>
      <c r="J45" s="153">
        <v>137930.8211</v>
      </c>
      <c r="K45" s="153">
        <v>-0.0010999999940395355</v>
      </c>
      <c r="L45" s="153"/>
      <c r="M45" s="153"/>
      <c r="N45" s="153">
        <v>-0.0010999999940395355</v>
      </c>
    </row>
    <row r="46" spans="3:14" ht="12.75">
      <c r="C46" s="142">
        <v>421</v>
      </c>
      <c r="D46" s="143" t="s">
        <v>250</v>
      </c>
      <c r="E46" s="144"/>
      <c r="F46" s="285">
        <v>19191.56</v>
      </c>
      <c r="G46" s="153">
        <v>4655.46</v>
      </c>
      <c r="H46" s="153"/>
      <c r="I46" s="154"/>
      <c r="J46" s="153">
        <v>4655.46</v>
      </c>
      <c r="K46" s="153">
        <v>0</v>
      </c>
      <c r="L46" s="153"/>
      <c r="M46" s="153"/>
      <c r="N46" s="153">
        <v>0</v>
      </c>
    </row>
    <row r="47" spans="3:14" ht="12.75">
      <c r="C47" s="142">
        <v>422</v>
      </c>
      <c r="D47" s="143" t="s">
        <v>251</v>
      </c>
      <c r="E47" s="144"/>
      <c r="F47" s="285">
        <v>232347.7</v>
      </c>
      <c r="G47" s="153">
        <v>239424</v>
      </c>
      <c r="H47" s="153">
        <v>244241.03999999998</v>
      </c>
      <c r="I47" s="154"/>
      <c r="J47" s="153">
        <v>239424</v>
      </c>
      <c r="K47" s="153">
        <v>0</v>
      </c>
      <c r="L47" s="153"/>
      <c r="M47" s="153"/>
      <c r="N47" s="153">
        <v>0</v>
      </c>
    </row>
    <row r="48" spans="3:14" ht="12.75">
      <c r="C48" s="142">
        <v>423</v>
      </c>
      <c r="D48" s="143" t="s">
        <v>252</v>
      </c>
      <c r="E48" s="144"/>
      <c r="F48" s="285">
        <v>113503.3335</v>
      </c>
      <c r="G48" s="153">
        <v>103842.95</v>
      </c>
      <c r="H48" s="153">
        <v>103558.44</v>
      </c>
      <c r="I48" s="154"/>
      <c r="J48" s="153">
        <v>103842.95</v>
      </c>
      <c r="K48" s="153">
        <v>0</v>
      </c>
      <c r="L48" s="153"/>
      <c r="M48" s="153"/>
      <c r="N48" s="153">
        <v>0</v>
      </c>
    </row>
    <row r="49" spans="3:14" ht="12.75">
      <c r="C49" s="142">
        <v>424</v>
      </c>
      <c r="D49" s="143" t="s">
        <v>253</v>
      </c>
      <c r="E49" s="144"/>
      <c r="F49" s="285">
        <v>130209.99999999999</v>
      </c>
      <c r="G49" s="153">
        <v>160662.14</v>
      </c>
      <c r="H49" s="153">
        <v>185441.73000000004</v>
      </c>
      <c r="I49" s="154"/>
      <c r="J49" s="153">
        <v>160662.14250000002</v>
      </c>
      <c r="K49" s="153">
        <v>-0.0025000000023283064</v>
      </c>
      <c r="L49" s="153"/>
      <c r="M49" s="153"/>
      <c r="N49" s="153">
        <v>-0.0025000000023283064</v>
      </c>
    </row>
    <row r="50" spans="3:14" ht="12.75">
      <c r="C50" s="142">
        <v>425.429</v>
      </c>
      <c r="D50" s="143" t="s">
        <v>254</v>
      </c>
      <c r="E50" s="144"/>
      <c r="F50" s="285">
        <v>605268.1546000001</v>
      </c>
      <c r="G50" s="153">
        <v>496720.9</v>
      </c>
      <c r="H50" s="153">
        <v>597674.1399999999</v>
      </c>
      <c r="I50" s="154"/>
      <c r="J50" s="153">
        <v>496720.8997</v>
      </c>
      <c r="K50" s="153">
        <v>0.0003000000142492354</v>
      </c>
      <c r="L50" s="153"/>
      <c r="M50" s="153"/>
      <c r="N50" s="153">
        <v>0.0003000000142492354</v>
      </c>
    </row>
    <row r="51" spans="3:16" ht="12.75">
      <c r="C51" s="142">
        <v>460</v>
      </c>
      <c r="D51" s="143" t="s">
        <v>255</v>
      </c>
      <c r="E51" s="146"/>
      <c r="F51" s="283">
        <v>8.13</v>
      </c>
      <c r="G51" s="153">
        <v>1380.74</v>
      </c>
      <c r="H51" s="153">
        <v>545.57</v>
      </c>
      <c r="I51" s="154"/>
      <c r="J51" s="153">
        <v>1380.74</v>
      </c>
      <c r="K51" s="153">
        <v>0</v>
      </c>
      <c r="L51" s="153"/>
      <c r="M51" s="153"/>
      <c r="N51" s="153">
        <v>0</v>
      </c>
      <c r="P51" s="289"/>
    </row>
    <row r="52" spans="3:14" ht="12.75">
      <c r="C52" s="142">
        <v>463</v>
      </c>
      <c r="D52" s="143" t="s">
        <v>256</v>
      </c>
      <c r="E52" s="146"/>
      <c r="F52" s="283"/>
      <c r="G52" s="153"/>
      <c r="H52" s="153"/>
      <c r="I52" s="154"/>
      <c r="J52" s="153">
        <v>0</v>
      </c>
      <c r="K52" s="153">
        <v>0</v>
      </c>
      <c r="L52" s="153"/>
      <c r="M52" s="153"/>
      <c r="N52" s="153">
        <v>0</v>
      </c>
    </row>
    <row r="53" spans="3:14" ht="12.75">
      <c r="C53" s="142">
        <v>462.469</v>
      </c>
      <c r="D53" s="143" t="s">
        <v>257</v>
      </c>
      <c r="E53" s="146"/>
      <c r="F53" s="283">
        <v>5278.22</v>
      </c>
      <c r="G53" s="153">
        <v>122391.77</v>
      </c>
      <c r="H53" s="153">
        <v>97245.37000000001</v>
      </c>
      <c r="I53" s="154"/>
      <c r="J53" s="153">
        <v>122391.77</v>
      </c>
      <c r="K53" s="153">
        <v>0</v>
      </c>
      <c r="L53" s="153"/>
      <c r="M53" s="153"/>
      <c r="N53" s="153">
        <v>0</v>
      </c>
    </row>
    <row r="54" spans="3:14" ht="12.75">
      <c r="C54" s="142"/>
      <c r="D54" s="166" t="s">
        <v>258</v>
      </c>
      <c r="E54" s="167"/>
      <c r="F54" s="168">
        <v>4029206.7925999975</v>
      </c>
      <c r="G54" s="168">
        <v>3479180.4800000004</v>
      </c>
      <c r="H54" s="168">
        <v>3203874.4460622966</v>
      </c>
      <c r="I54" s="154"/>
      <c r="J54" s="168">
        <v>3479180.4816000005</v>
      </c>
      <c r="K54" s="168">
        <v>-0.001600000075995922</v>
      </c>
      <c r="L54" s="168"/>
      <c r="M54" s="168"/>
      <c r="N54" s="168">
        <v>-0.0016000010073184967</v>
      </c>
    </row>
    <row r="55" spans="3:16" ht="12.75">
      <c r="C55" s="142"/>
      <c r="D55" s="166" t="s">
        <v>259</v>
      </c>
      <c r="E55" s="167" t="s">
        <v>425</v>
      </c>
      <c r="F55" s="168">
        <v>4348213.770614795</v>
      </c>
      <c r="G55" s="168">
        <v>3700354.656218952</v>
      </c>
      <c r="H55" s="168">
        <v>3997125.0632389435</v>
      </c>
      <c r="I55" s="154"/>
      <c r="J55" s="168">
        <v>3730048.4534000014</v>
      </c>
      <c r="K55" s="168">
        <v>-29693.797181049362</v>
      </c>
      <c r="L55" s="168"/>
      <c r="M55" s="168"/>
      <c r="N55" s="168">
        <v>-29693.797181048925</v>
      </c>
      <c r="P55" s="289"/>
    </row>
    <row r="56" spans="3:16" ht="12" customHeight="1">
      <c r="C56" s="142">
        <v>440</v>
      </c>
      <c r="D56" s="166" t="s">
        <v>260</v>
      </c>
      <c r="E56" s="167"/>
      <c r="F56" s="168">
        <v>4056602.29</v>
      </c>
      <c r="G56" s="168">
        <v>3274282.096218952</v>
      </c>
      <c r="H56" s="168">
        <v>3411958.44</v>
      </c>
      <c r="I56" s="154"/>
      <c r="J56" s="168">
        <v>3274282.094000001</v>
      </c>
      <c r="K56" s="168">
        <v>0.002218951005488634</v>
      </c>
      <c r="L56" s="168"/>
      <c r="M56" s="168"/>
      <c r="N56" s="168">
        <v>0.002218951005488634</v>
      </c>
      <c r="P56" s="289"/>
    </row>
    <row r="57" spans="3:14" ht="12" customHeight="1">
      <c r="C57" s="142">
        <v>441</v>
      </c>
      <c r="D57" s="166" t="s">
        <v>261</v>
      </c>
      <c r="E57" s="167"/>
      <c r="F57" s="168">
        <v>-114829.45</v>
      </c>
      <c r="G57" s="168">
        <v>211904.2</v>
      </c>
      <c r="H57" s="168">
        <v>109746.106776962</v>
      </c>
      <c r="I57" s="154"/>
      <c r="J57" s="168">
        <v>211904.2</v>
      </c>
      <c r="K57" s="168">
        <v>0</v>
      </c>
      <c r="L57" s="168"/>
      <c r="M57" s="168"/>
      <c r="N57" s="168">
        <v>0</v>
      </c>
    </row>
    <row r="58" spans="3:14" ht="12" customHeight="1">
      <c r="C58" s="142">
        <v>45</v>
      </c>
      <c r="D58" s="166" t="s">
        <v>262</v>
      </c>
      <c r="E58" s="167"/>
      <c r="F58" s="168">
        <v>16881.043068866373</v>
      </c>
      <c r="G58" s="168">
        <v>22283.21</v>
      </c>
      <c r="H58" s="168">
        <v>84506.3839048575</v>
      </c>
      <c r="I58" s="154"/>
      <c r="J58" s="168">
        <v>22283.2083</v>
      </c>
      <c r="K58" s="168">
        <v>0.0017000000007101335</v>
      </c>
      <c r="L58" s="168"/>
      <c r="M58" s="168"/>
      <c r="N58" s="168">
        <v>0.0017000000007101335</v>
      </c>
    </row>
    <row r="59" spans="3:14" ht="38.25">
      <c r="C59" s="173"/>
      <c r="D59" s="166" t="s">
        <v>263</v>
      </c>
      <c r="E59" s="167"/>
      <c r="F59" s="168">
        <v>544795.468</v>
      </c>
      <c r="G59" s="168">
        <v>476201.85000000003</v>
      </c>
      <c r="H59" s="168">
        <v>604333.1980478902</v>
      </c>
      <c r="I59" s="154"/>
      <c r="J59" s="168">
        <v>455611.7612</v>
      </c>
      <c r="K59" s="168">
        <v>20590.088800000027</v>
      </c>
      <c r="L59" s="168"/>
      <c r="M59" s="174" t="s">
        <v>409</v>
      </c>
      <c r="N59" s="168">
        <v>20590.088800000056</v>
      </c>
    </row>
    <row r="60" spans="3:14" ht="12" customHeight="1">
      <c r="C60" s="142"/>
      <c r="D60" s="143" t="s">
        <v>264</v>
      </c>
      <c r="E60" s="146"/>
      <c r="F60" s="283">
        <v>296804.84400000004</v>
      </c>
      <c r="G60" s="153">
        <v>267027.9</v>
      </c>
      <c r="H60" s="155">
        <v>356464.79104789003</v>
      </c>
      <c r="I60" s="154"/>
      <c r="J60" s="155">
        <v>254527.9809</v>
      </c>
      <c r="K60" s="155">
        <v>12499.919100000028</v>
      </c>
      <c r="L60" s="155"/>
      <c r="M60" s="155"/>
      <c r="N60" s="155">
        <v>12499.919100000028</v>
      </c>
    </row>
    <row r="61" spans="3:14" ht="12" customHeight="1">
      <c r="C61" s="142"/>
      <c r="D61" s="143" t="s">
        <v>265</v>
      </c>
      <c r="E61" s="146"/>
      <c r="F61" s="283">
        <v>181463.42400000003</v>
      </c>
      <c r="G61" s="153">
        <v>163583.95</v>
      </c>
      <c r="H61" s="155">
        <v>225870.99000000022</v>
      </c>
      <c r="I61" s="175"/>
      <c r="J61" s="155">
        <v>90902.3404</v>
      </c>
      <c r="K61" s="155">
        <v>72681.60960000001</v>
      </c>
      <c r="L61" s="155"/>
      <c r="M61" s="155"/>
      <c r="N61" s="155">
        <v>72681.60960000001</v>
      </c>
    </row>
    <row r="62" spans="3:14" ht="12" customHeight="1">
      <c r="C62" s="142"/>
      <c r="D62" s="143" t="s">
        <v>266</v>
      </c>
      <c r="E62" s="146"/>
      <c r="F62" s="283">
        <v>66527.2</v>
      </c>
      <c r="G62" s="153">
        <v>45590</v>
      </c>
      <c r="H62" s="155">
        <v>21997.416999999994</v>
      </c>
      <c r="I62" s="154"/>
      <c r="J62" s="155">
        <v>110181.43989999998</v>
      </c>
      <c r="K62" s="155">
        <v>-64591.43989999998</v>
      </c>
      <c r="L62" s="155"/>
      <c r="M62" s="155"/>
      <c r="N62" s="155">
        <v>-64591.43989999998</v>
      </c>
    </row>
    <row r="63" spans="3:14" ht="12" customHeight="1">
      <c r="C63" s="173"/>
      <c r="D63" s="166" t="s">
        <v>267</v>
      </c>
      <c r="E63" s="167"/>
      <c r="F63" s="294">
        <v>23396.61267480585</v>
      </c>
      <c r="G63" s="168">
        <v>21778.36</v>
      </c>
      <c r="H63" s="168">
        <v>15533.987833786956</v>
      </c>
      <c r="I63" s="154"/>
      <c r="J63" s="168">
        <v>21778.359399999998</v>
      </c>
      <c r="K63" s="168">
        <v>0.0006000000030326191</v>
      </c>
      <c r="L63" s="168"/>
      <c r="M63" s="168"/>
      <c r="N63" s="168">
        <v>0.0006000000012136297</v>
      </c>
    </row>
    <row r="64" spans="3:14" ht="12" customHeight="1">
      <c r="C64" s="142"/>
      <c r="D64" s="176" t="s">
        <v>268</v>
      </c>
      <c r="E64" s="177"/>
      <c r="F64" s="287">
        <v>1040.5973110926925</v>
      </c>
      <c r="G64" s="178">
        <v>0</v>
      </c>
      <c r="H64" s="155">
        <v>274.5323876404494</v>
      </c>
      <c r="I64" s="154"/>
      <c r="J64" s="178"/>
      <c r="K64" s="155">
        <v>0</v>
      </c>
      <c r="L64" s="155"/>
      <c r="M64" s="155"/>
      <c r="N64" s="155">
        <v>0</v>
      </c>
    </row>
    <row r="65" spans="3:14" ht="12" customHeight="1">
      <c r="C65" s="142"/>
      <c r="D65" s="143" t="s">
        <v>269</v>
      </c>
      <c r="E65" s="146"/>
      <c r="F65" s="283">
        <v>4671.05</v>
      </c>
      <c r="G65" s="178">
        <v>9312.83</v>
      </c>
      <c r="H65" s="155">
        <v>2488.014</v>
      </c>
      <c r="I65" s="154"/>
      <c r="J65" s="178">
        <v>9312.8285</v>
      </c>
      <c r="K65" s="155">
        <v>0.0015000000003055902</v>
      </c>
      <c r="L65" s="155"/>
      <c r="M65" s="155"/>
      <c r="N65" s="155">
        <v>0.0015000000003055902</v>
      </c>
    </row>
    <row r="66" spans="3:17" ht="12" customHeight="1">
      <c r="C66" s="142"/>
      <c r="D66" s="143" t="s">
        <v>270</v>
      </c>
      <c r="E66" s="146"/>
      <c r="F66" s="283">
        <v>5969.459425794382</v>
      </c>
      <c r="G66" s="155">
        <v>6152.74</v>
      </c>
      <c r="H66" s="155">
        <v>6563.798076773983</v>
      </c>
      <c r="I66" s="154"/>
      <c r="J66" s="178">
        <v>6152.7378</v>
      </c>
      <c r="K66" s="155">
        <v>0.002199999999902502</v>
      </c>
      <c r="L66" s="155"/>
      <c r="M66" s="155"/>
      <c r="N66" s="155">
        <v>0.002199999999902502</v>
      </c>
      <c r="Q66" s="289"/>
    </row>
    <row r="67" spans="3:14" ht="12" customHeight="1">
      <c r="C67" s="142"/>
      <c r="D67" s="143" t="s">
        <v>271</v>
      </c>
      <c r="E67" s="146"/>
      <c r="F67" s="283">
        <v>11715.505937918773</v>
      </c>
      <c r="G67" s="155">
        <v>6312.79</v>
      </c>
      <c r="H67" s="155">
        <v>6207.643369372523</v>
      </c>
      <c r="I67" s="154"/>
      <c r="J67" s="178">
        <v>6312.793099999999</v>
      </c>
      <c r="K67" s="155">
        <v>-0.0030999999989944627</v>
      </c>
      <c r="L67" s="155"/>
      <c r="M67" s="155"/>
      <c r="N67" s="155">
        <v>-0.0030999999989944627</v>
      </c>
    </row>
    <row r="68" spans="3:14" ht="25.5">
      <c r="C68" s="173"/>
      <c r="D68" s="166" t="s">
        <v>272</v>
      </c>
      <c r="E68" s="167"/>
      <c r="F68" s="294">
        <v>437810.2561711224</v>
      </c>
      <c r="G68" s="292">
        <v>249071.44999999998</v>
      </c>
      <c r="H68" s="168">
        <v>268722.0766754476</v>
      </c>
      <c r="I68" s="154"/>
      <c r="J68" s="168">
        <v>295482.11429999996</v>
      </c>
      <c r="K68" s="168">
        <v>-46410.664299999975</v>
      </c>
      <c r="L68" s="168"/>
      <c r="M68" s="174" t="s">
        <v>408</v>
      </c>
      <c r="N68" s="168">
        <v>-46410.66429999998</v>
      </c>
    </row>
    <row r="69" spans="3:14" ht="24" customHeight="1">
      <c r="C69" s="142"/>
      <c r="D69" s="143" t="s">
        <v>273</v>
      </c>
      <c r="E69" s="146"/>
      <c r="F69" s="283">
        <v>194975.15830113512</v>
      </c>
      <c r="G69" s="153">
        <v>85682.63</v>
      </c>
      <c r="H69" s="155">
        <v>108855.61042051915</v>
      </c>
      <c r="I69" s="156"/>
      <c r="J69" s="178">
        <v>99612.12439999999</v>
      </c>
      <c r="K69" s="155">
        <v>-13929.494399999981</v>
      </c>
      <c r="L69" s="155"/>
      <c r="M69" s="155"/>
      <c r="N69" s="155">
        <v>-13929.494399999981</v>
      </c>
    </row>
    <row r="70" spans="3:14" ht="12" customHeight="1">
      <c r="C70" s="142"/>
      <c r="D70" s="143" t="s">
        <v>274</v>
      </c>
      <c r="E70" s="146"/>
      <c r="F70" s="283">
        <v>52712.94685184668</v>
      </c>
      <c r="G70" s="155">
        <v>39997.09</v>
      </c>
      <c r="H70" s="155">
        <v>45173.328084622975</v>
      </c>
      <c r="I70" s="156"/>
      <c r="J70" s="178">
        <v>39997.0891</v>
      </c>
      <c r="K70" s="155">
        <v>0.0008999999990919605</v>
      </c>
      <c r="L70" s="155"/>
      <c r="M70" s="155"/>
      <c r="N70" s="155">
        <v>0.0008999999990919605</v>
      </c>
    </row>
    <row r="71" spans="3:14" ht="12" customHeight="1">
      <c r="C71" s="142"/>
      <c r="D71" s="143" t="s">
        <v>275</v>
      </c>
      <c r="E71" s="146"/>
      <c r="F71" s="283">
        <v>38111.26000000002</v>
      </c>
      <c r="G71" s="155">
        <v>31836.58</v>
      </c>
      <c r="H71" s="155">
        <v>36620.069999999985</v>
      </c>
      <c r="I71" s="156"/>
      <c r="J71" s="178">
        <v>31836.579999999998</v>
      </c>
      <c r="K71" s="155">
        <v>0</v>
      </c>
      <c r="L71" s="155"/>
      <c r="M71" s="155"/>
      <c r="N71" s="155">
        <v>0</v>
      </c>
    </row>
    <row r="72" spans="3:14" ht="12" customHeight="1">
      <c r="C72" s="142"/>
      <c r="D72" s="143" t="s">
        <v>276</v>
      </c>
      <c r="E72" s="146"/>
      <c r="F72" s="283">
        <v>357.49175122781844</v>
      </c>
      <c r="G72" s="155">
        <v>275.93</v>
      </c>
      <c r="H72" s="155">
        <v>908.7581703054786</v>
      </c>
      <c r="I72" s="156"/>
      <c r="J72" s="178">
        <v>275.9289</v>
      </c>
      <c r="K72" s="155">
        <v>0.0011000000000080945</v>
      </c>
      <c r="L72" s="155"/>
      <c r="M72" s="155"/>
      <c r="N72" s="155">
        <v>0.0011000000000080945</v>
      </c>
    </row>
    <row r="73" spans="3:14" ht="12" customHeight="1">
      <c r="C73" s="142"/>
      <c r="D73" s="143" t="s">
        <v>277</v>
      </c>
      <c r="E73" s="146"/>
      <c r="F73" s="283">
        <v>8843.663006433588</v>
      </c>
      <c r="G73" s="155">
        <v>0</v>
      </c>
      <c r="H73" s="155"/>
      <c r="I73" s="156"/>
      <c r="J73" s="178">
        <v>0</v>
      </c>
      <c r="K73" s="155">
        <v>0</v>
      </c>
      <c r="L73" s="155"/>
      <c r="M73" s="155"/>
      <c r="N73" s="155">
        <v>0</v>
      </c>
    </row>
    <row r="74" spans="3:14" ht="12" customHeight="1">
      <c r="C74" s="142"/>
      <c r="D74" s="143" t="s">
        <v>278</v>
      </c>
      <c r="E74" s="146"/>
      <c r="F74" s="283">
        <v>142809.73626047917</v>
      </c>
      <c r="G74" s="153">
        <v>91279.22</v>
      </c>
      <c r="H74" s="155">
        <v>77164.31</v>
      </c>
      <c r="I74" s="156"/>
      <c r="J74" s="153">
        <v>123760.3919</v>
      </c>
      <c r="K74" s="155">
        <v>-32481.1719</v>
      </c>
      <c r="L74" s="155"/>
      <c r="M74" s="155"/>
      <c r="N74" s="155">
        <v>-32481.1719</v>
      </c>
    </row>
    <row r="75" spans="3:14" ht="25.5">
      <c r="C75" s="142"/>
      <c r="D75" s="166" t="s">
        <v>279</v>
      </c>
      <c r="E75" s="167"/>
      <c r="F75" s="294">
        <v>31630.569999999996</v>
      </c>
      <c r="G75" s="292">
        <v>39673.39</v>
      </c>
      <c r="H75" s="168">
        <v>35788.55</v>
      </c>
      <c r="I75" s="154"/>
      <c r="J75" s="168">
        <v>43546.616200000004</v>
      </c>
      <c r="K75" s="168">
        <v>-3873.2262000000046</v>
      </c>
      <c r="L75" s="168"/>
      <c r="M75" s="174" t="s">
        <v>410</v>
      </c>
      <c r="N75" s="168">
        <v>-3873.2262000000046</v>
      </c>
    </row>
    <row r="76" spans="3:14" ht="12.75">
      <c r="C76" s="142">
        <v>706</v>
      </c>
      <c r="D76" s="166" t="s">
        <v>280</v>
      </c>
      <c r="E76" s="167"/>
      <c r="F76" s="294">
        <v>648073.0193</v>
      </c>
      <c r="G76" s="179">
        <v>594839.9</v>
      </c>
      <c r="H76" s="168">
        <v>533463.68</v>
      </c>
      <c r="I76" s="154"/>
      <c r="J76" s="168">
        <v>594839.9</v>
      </c>
      <c r="K76" s="168">
        <v>0</v>
      </c>
      <c r="L76" s="168"/>
      <c r="M76" s="168"/>
      <c r="N76" s="168">
        <v>0</v>
      </c>
    </row>
    <row r="77" spans="3:14" ht="12.75">
      <c r="C77" s="142"/>
      <c r="D77" s="166" t="s">
        <v>281</v>
      </c>
      <c r="E77" s="167"/>
      <c r="F77" s="168">
        <v>-319006.9780147979</v>
      </c>
      <c r="G77" s="168">
        <v>-221174.1762189516</v>
      </c>
      <c r="H77" s="168">
        <v>-793250.6171766468</v>
      </c>
      <c r="I77" s="154"/>
      <c r="J77" s="168">
        <v>-250867.97180000087</v>
      </c>
      <c r="K77" s="168">
        <v>29693.795581049286</v>
      </c>
      <c r="L77" s="168"/>
      <c r="M77" s="168"/>
      <c r="N77" s="168">
        <v>29693.795581047918</v>
      </c>
    </row>
    <row r="78" spans="3:16" ht="12.75">
      <c r="C78" s="142"/>
      <c r="D78" s="166" t="s">
        <v>282</v>
      </c>
      <c r="E78" s="167" t="s">
        <v>426</v>
      </c>
      <c r="F78" s="168">
        <v>360781.99</v>
      </c>
      <c r="G78" s="168">
        <v>242477.52000000002</v>
      </c>
      <c r="H78" s="168">
        <v>257406.96</v>
      </c>
      <c r="I78" s="154"/>
      <c r="J78" s="168">
        <v>234192.3233</v>
      </c>
      <c r="K78" s="168">
        <v>8285.19670000003</v>
      </c>
      <c r="L78" s="168"/>
      <c r="M78" s="168"/>
      <c r="N78" s="168">
        <v>8285.196700000006</v>
      </c>
      <c r="P78" s="289"/>
    </row>
    <row r="79" spans="3:14" ht="12.75">
      <c r="C79" s="142"/>
      <c r="D79" s="166" t="s">
        <v>283</v>
      </c>
      <c r="E79" s="167"/>
      <c r="F79" s="168">
        <v>284617.251509143</v>
      </c>
      <c r="G79" s="168">
        <v>281767.12682702584</v>
      </c>
      <c r="H79" s="168">
        <v>284127.94</v>
      </c>
      <c r="I79" s="154"/>
      <c r="J79" s="168">
        <v>349266.4633</v>
      </c>
      <c r="K79" s="168">
        <v>-67499.33647297416</v>
      </c>
      <c r="L79" s="168"/>
      <c r="M79" s="168"/>
      <c r="N79" s="168">
        <v>-0.3364729741588235</v>
      </c>
    </row>
    <row r="80" spans="3:14" ht="25.5">
      <c r="C80" s="142">
        <v>770</v>
      </c>
      <c r="D80" s="143" t="s">
        <v>284</v>
      </c>
      <c r="E80" s="146"/>
      <c r="F80" s="283">
        <v>284617.251509143</v>
      </c>
      <c r="G80" s="293">
        <v>281767.12682702584</v>
      </c>
      <c r="H80" s="155">
        <v>284127.94</v>
      </c>
      <c r="I80" s="154"/>
      <c r="J80" s="155">
        <v>349266.4633</v>
      </c>
      <c r="K80" s="155">
        <v>-67499.33647297416</v>
      </c>
      <c r="L80" s="155">
        <v>67499</v>
      </c>
      <c r="M80" s="180" t="s">
        <v>402</v>
      </c>
      <c r="N80" s="155">
        <v>-0.3364729741588235</v>
      </c>
    </row>
    <row r="81" spans="3:14" ht="12.75">
      <c r="C81" s="142">
        <v>771</v>
      </c>
      <c r="D81" s="143" t="s">
        <v>285</v>
      </c>
      <c r="E81" s="146"/>
      <c r="F81" s="283"/>
      <c r="G81" s="155"/>
      <c r="H81" s="155"/>
      <c r="I81" s="154"/>
      <c r="J81" s="155">
        <v>0</v>
      </c>
      <c r="K81" s="155">
        <v>0</v>
      </c>
      <c r="L81" s="155"/>
      <c r="M81" s="155"/>
      <c r="N81" s="155">
        <v>0</v>
      </c>
    </row>
    <row r="82" spans="3:14" ht="12.75">
      <c r="C82" s="142">
        <v>772</v>
      </c>
      <c r="D82" s="143" t="s">
        <v>286</v>
      </c>
      <c r="E82" s="146"/>
      <c r="F82" s="283"/>
      <c r="G82" s="155"/>
      <c r="H82" s="155"/>
      <c r="I82" s="154"/>
      <c r="J82" s="155">
        <v>0</v>
      </c>
      <c r="K82" s="155">
        <v>0</v>
      </c>
      <c r="L82" s="155"/>
      <c r="M82" s="155"/>
      <c r="N82" s="155">
        <v>0</v>
      </c>
    </row>
    <row r="83" spans="3:14" ht="12.75">
      <c r="C83" s="142">
        <v>774</v>
      </c>
      <c r="D83" s="143" t="s">
        <v>287</v>
      </c>
      <c r="E83" s="146"/>
      <c r="F83" s="283"/>
      <c r="G83" s="155"/>
      <c r="H83" s="155"/>
      <c r="I83" s="154"/>
      <c r="J83" s="155">
        <v>0</v>
      </c>
      <c r="K83" s="155">
        <v>0</v>
      </c>
      <c r="L83" s="155"/>
      <c r="M83" s="155"/>
      <c r="N83" s="155">
        <v>0</v>
      </c>
    </row>
    <row r="84" spans="3:14" ht="12.75">
      <c r="C84" s="142">
        <v>775</v>
      </c>
      <c r="D84" s="143" t="s">
        <v>288</v>
      </c>
      <c r="E84" s="146"/>
      <c r="F84" s="283"/>
      <c r="G84" s="155"/>
      <c r="H84" s="155"/>
      <c r="I84" s="154"/>
      <c r="J84" s="155">
        <v>0</v>
      </c>
      <c r="K84" s="155">
        <v>0</v>
      </c>
      <c r="L84" s="155"/>
      <c r="M84" s="155"/>
      <c r="N84" s="155">
        <v>0</v>
      </c>
    </row>
    <row r="85" spans="3:14" ht="38.25">
      <c r="C85" s="161" t="s">
        <v>289</v>
      </c>
      <c r="D85" s="143" t="s">
        <v>290</v>
      </c>
      <c r="E85" s="146"/>
      <c r="F85" s="283"/>
      <c r="G85" s="153"/>
      <c r="H85" s="155"/>
      <c r="I85" s="154"/>
      <c r="J85" s="155"/>
      <c r="K85" s="155">
        <v>0</v>
      </c>
      <c r="L85" s="155"/>
      <c r="M85" s="155"/>
      <c r="N85" s="155">
        <v>0</v>
      </c>
    </row>
    <row r="86" spans="3:14" ht="12.75">
      <c r="C86" s="142"/>
      <c r="D86" s="166" t="s">
        <v>291</v>
      </c>
      <c r="E86" s="167"/>
      <c r="F86" s="168">
        <v>0</v>
      </c>
      <c r="G86" s="168">
        <v>0</v>
      </c>
      <c r="H86" s="168">
        <v>4871.82</v>
      </c>
      <c r="I86" s="154"/>
      <c r="J86" s="168">
        <v>0</v>
      </c>
      <c r="K86" s="168">
        <v>0</v>
      </c>
      <c r="L86" s="168"/>
      <c r="M86" s="168"/>
      <c r="N86" s="168">
        <v>0</v>
      </c>
    </row>
    <row r="87" spans="3:14" ht="12.75">
      <c r="C87" s="142">
        <v>730</v>
      </c>
      <c r="D87" s="143" t="s">
        <v>292</v>
      </c>
      <c r="E87" s="146"/>
      <c r="F87" s="283"/>
      <c r="G87" s="153"/>
      <c r="H87" s="155"/>
      <c r="I87" s="154"/>
      <c r="J87" s="155">
        <v>0</v>
      </c>
      <c r="K87" s="155">
        <v>0</v>
      </c>
      <c r="L87" s="155"/>
      <c r="M87" s="155"/>
      <c r="N87" s="155">
        <v>0</v>
      </c>
    </row>
    <row r="88" spans="3:14" ht="12.75">
      <c r="C88" s="142">
        <v>732</v>
      </c>
      <c r="D88" s="143" t="s">
        <v>293</v>
      </c>
      <c r="E88" s="146"/>
      <c r="F88" s="283"/>
      <c r="G88" s="153"/>
      <c r="H88" s="155"/>
      <c r="I88" s="154"/>
      <c r="J88" s="155">
        <v>0</v>
      </c>
      <c r="K88" s="155">
        <v>0</v>
      </c>
      <c r="L88" s="155"/>
      <c r="M88" s="155"/>
      <c r="N88" s="155">
        <v>0</v>
      </c>
    </row>
    <row r="89" spans="3:14" ht="12.75">
      <c r="C89" s="142">
        <v>734</v>
      </c>
      <c r="D89" s="143" t="s">
        <v>294</v>
      </c>
      <c r="E89" s="146"/>
      <c r="F89" s="283"/>
      <c r="G89" s="153"/>
      <c r="H89" s="155"/>
      <c r="I89" s="154"/>
      <c r="J89" s="155">
        <v>0</v>
      </c>
      <c r="K89" s="155">
        <v>0</v>
      </c>
      <c r="L89" s="155"/>
      <c r="M89" s="155"/>
      <c r="N89" s="155">
        <v>0</v>
      </c>
    </row>
    <row r="90" spans="3:14" ht="12.75">
      <c r="C90" s="142">
        <v>735</v>
      </c>
      <c r="D90" s="143" t="s">
        <v>295</v>
      </c>
      <c r="E90" s="146"/>
      <c r="F90" s="283"/>
      <c r="G90" s="153"/>
      <c r="H90" s="155"/>
      <c r="I90" s="154"/>
      <c r="J90" s="155">
        <v>0</v>
      </c>
      <c r="K90" s="155">
        <v>0</v>
      </c>
      <c r="L90" s="155"/>
      <c r="M90" s="155"/>
      <c r="N90" s="155">
        <v>0</v>
      </c>
    </row>
    <row r="91" spans="3:14" ht="25.5">
      <c r="C91" s="161" t="s">
        <v>296</v>
      </c>
      <c r="D91" s="143" t="s">
        <v>297</v>
      </c>
      <c r="E91" s="146"/>
      <c r="F91" s="283"/>
      <c r="G91" s="153">
        <v>0</v>
      </c>
      <c r="H91" s="153">
        <v>4871.82</v>
      </c>
      <c r="I91" s="154"/>
      <c r="J91" s="155"/>
      <c r="K91" s="153">
        <v>0</v>
      </c>
      <c r="L91" s="153"/>
      <c r="M91" s="153"/>
      <c r="N91" s="153">
        <v>0</v>
      </c>
    </row>
    <row r="92" spans="3:14" ht="25.5">
      <c r="C92" s="161" t="s">
        <v>298</v>
      </c>
      <c r="D92" s="143" t="s">
        <v>299</v>
      </c>
      <c r="E92" s="146">
        <v>714</v>
      </c>
      <c r="F92" s="283"/>
      <c r="G92" s="153"/>
      <c r="H92" s="155"/>
      <c r="I92" s="154"/>
      <c r="J92" s="155">
        <v>0</v>
      </c>
      <c r="K92" s="155">
        <v>0</v>
      </c>
      <c r="L92" s="155"/>
      <c r="M92" s="155"/>
      <c r="N92" s="155">
        <v>0</v>
      </c>
    </row>
    <row r="93" spans="3:14" ht="25.5">
      <c r="C93" s="142"/>
      <c r="D93" s="166" t="s">
        <v>300</v>
      </c>
      <c r="E93" s="167"/>
      <c r="F93" s="168">
        <v>284617.251509143</v>
      </c>
      <c r="G93" s="168">
        <v>281767.12682702584</v>
      </c>
      <c r="H93" s="168">
        <v>279256.12</v>
      </c>
      <c r="I93" s="154"/>
      <c r="J93" s="168">
        <v>349266.4633</v>
      </c>
      <c r="K93" s="168">
        <v>-67499.33647297416</v>
      </c>
      <c r="L93" s="168"/>
      <c r="M93" s="168"/>
      <c r="N93" s="168">
        <v>-0.3364729741588235</v>
      </c>
    </row>
    <row r="94" spans="3:14" ht="12.75">
      <c r="C94" s="142"/>
      <c r="D94" s="166" t="s">
        <v>301</v>
      </c>
      <c r="E94" s="167"/>
      <c r="F94" s="168">
        <v>181942.268490857</v>
      </c>
      <c r="G94" s="168">
        <v>88521.10317297417</v>
      </c>
      <c r="H94" s="168">
        <v>80064.56</v>
      </c>
      <c r="I94" s="154"/>
      <c r="J94" s="168">
        <v>12736.570000000002</v>
      </c>
      <c r="K94" s="168">
        <v>75784.53317297416</v>
      </c>
      <c r="L94" s="168"/>
      <c r="M94" s="168"/>
      <c r="N94" s="168">
        <v>8285.533172974165</v>
      </c>
    </row>
    <row r="95" spans="3:14" ht="25.5">
      <c r="C95" s="142">
        <v>770</v>
      </c>
      <c r="D95" s="143" t="s">
        <v>302</v>
      </c>
      <c r="E95" s="146"/>
      <c r="F95" s="283">
        <v>83118.038490857</v>
      </c>
      <c r="G95" s="155">
        <v>67499.38317297417</v>
      </c>
      <c r="H95" s="155">
        <v>51742.14</v>
      </c>
      <c r="I95" s="154"/>
      <c r="J95" s="155">
        <v>0</v>
      </c>
      <c r="K95" s="155">
        <v>67499.38317297417</v>
      </c>
      <c r="L95" s="155">
        <v>-67499</v>
      </c>
      <c r="M95" s="180" t="s">
        <v>403</v>
      </c>
      <c r="N95" s="155">
        <v>0.38317297416506335</v>
      </c>
    </row>
    <row r="96" spans="3:14" ht="12.75">
      <c r="C96" s="142">
        <v>772</v>
      </c>
      <c r="D96" s="143" t="s">
        <v>303</v>
      </c>
      <c r="E96" s="146"/>
      <c r="F96" s="283"/>
      <c r="G96" s="155"/>
      <c r="H96" s="155"/>
      <c r="I96" s="154"/>
      <c r="J96" s="155">
        <v>0</v>
      </c>
      <c r="K96" s="155">
        <v>0</v>
      </c>
      <c r="L96" s="155"/>
      <c r="M96" s="155"/>
      <c r="N96" s="155">
        <v>0</v>
      </c>
    </row>
    <row r="97" spans="3:14" ht="12.75">
      <c r="C97" s="164">
        <v>771774</v>
      </c>
      <c r="D97" s="143" t="s">
        <v>304</v>
      </c>
      <c r="E97" s="146"/>
      <c r="F97" s="283"/>
      <c r="G97" s="155"/>
      <c r="H97" s="155"/>
      <c r="I97" s="154"/>
      <c r="J97" s="155">
        <v>0</v>
      </c>
      <c r="K97" s="155">
        <v>0</v>
      </c>
      <c r="L97" s="155"/>
      <c r="M97" s="155"/>
      <c r="N97" s="155">
        <v>0</v>
      </c>
    </row>
    <row r="98" spans="3:14" ht="12.75">
      <c r="C98" s="142">
        <v>773</v>
      </c>
      <c r="D98" s="143" t="s">
        <v>305</v>
      </c>
      <c r="E98" s="146"/>
      <c r="F98" s="283"/>
      <c r="G98" s="153"/>
      <c r="H98" s="153"/>
      <c r="I98" s="154"/>
      <c r="J98" s="155">
        <v>0</v>
      </c>
      <c r="K98" s="153">
        <v>0</v>
      </c>
      <c r="L98" s="153"/>
      <c r="M98" s="153"/>
      <c r="N98" s="153">
        <v>0</v>
      </c>
    </row>
    <row r="99" spans="3:14" ht="12.75">
      <c r="C99" s="161" t="s">
        <v>306</v>
      </c>
      <c r="D99" s="143" t="s">
        <v>307</v>
      </c>
      <c r="E99" s="146"/>
      <c r="F99" s="283"/>
      <c r="G99" s="153"/>
      <c r="H99" s="153"/>
      <c r="I99" s="154"/>
      <c r="J99" s="155">
        <v>0</v>
      </c>
      <c r="K99" s="153">
        <v>0</v>
      </c>
      <c r="L99" s="153"/>
      <c r="M99" s="153"/>
      <c r="N99" s="153">
        <v>0</v>
      </c>
    </row>
    <row r="100" spans="3:14" ht="12.75">
      <c r="C100" s="142" t="s">
        <v>308</v>
      </c>
      <c r="D100" s="143" t="s">
        <v>309</v>
      </c>
      <c r="E100" s="144"/>
      <c r="F100" s="285"/>
      <c r="G100" s="153"/>
      <c r="H100" s="153"/>
      <c r="I100" s="154"/>
      <c r="J100" s="155"/>
      <c r="K100" s="153">
        <v>0</v>
      </c>
      <c r="L100" s="153"/>
      <c r="M100" s="153"/>
      <c r="N100" s="153">
        <v>0</v>
      </c>
    </row>
    <row r="101" spans="3:14" ht="25.5">
      <c r="C101" s="161" t="s">
        <v>310</v>
      </c>
      <c r="D101" s="143" t="s">
        <v>311</v>
      </c>
      <c r="E101" s="144"/>
      <c r="F101" s="285">
        <v>98824.23000000001</v>
      </c>
      <c r="G101" s="153">
        <v>21021.72</v>
      </c>
      <c r="H101" s="153">
        <v>28322.42</v>
      </c>
      <c r="I101" s="154"/>
      <c r="J101" s="155">
        <v>12736.570000000002</v>
      </c>
      <c r="K101" s="153">
        <v>8285.15</v>
      </c>
      <c r="L101" s="153"/>
      <c r="M101" s="153"/>
      <c r="N101" s="153">
        <v>8285.15</v>
      </c>
    </row>
    <row r="102" spans="3:14" ht="12.75">
      <c r="C102" s="142"/>
      <c r="D102" s="166" t="s">
        <v>312</v>
      </c>
      <c r="E102" s="167"/>
      <c r="F102" s="168">
        <v>105777.53</v>
      </c>
      <c r="G102" s="168">
        <v>127810.70999999999</v>
      </c>
      <c r="H102" s="168">
        <v>101913.72</v>
      </c>
      <c r="I102" s="154"/>
      <c r="J102" s="168">
        <v>127810.71</v>
      </c>
      <c r="K102" s="168">
        <v>0</v>
      </c>
      <c r="L102" s="168"/>
      <c r="M102" s="168"/>
      <c r="N102" s="168">
        <v>0</v>
      </c>
    </row>
    <row r="103" spans="3:14" ht="12.75">
      <c r="C103" s="142">
        <v>730</v>
      </c>
      <c r="D103" s="143" t="s">
        <v>313</v>
      </c>
      <c r="E103" s="144"/>
      <c r="F103" s="285">
        <v>3418.45</v>
      </c>
      <c r="G103" s="153"/>
      <c r="H103" s="153"/>
      <c r="I103" s="154"/>
      <c r="J103" s="155">
        <v>0</v>
      </c>
      <c r="K103" s="153">
        <v>0</v>
      </c>
      <c r="L103" s="153"/>
      <c r="M103" s="153"/>
      <c r="N103" s="153">
        <v>0</v>
      </c>
    </row>
    <row r="104" spans="3:14" ht="12.75">
      <c r="C104" s="142">
        <v>732</v>
      </c>
      <c r="D104" s="143" t="s">
        <v>314</v>
      </c>
      <c r="E104" s="144"/>
      <c r="F104" s="285"/>
      <c r="G104" s="153"/>
      <c r="H104" s="153"/>
      <c r="I104" s="154"/>
      <c r="J104" s="155">
        <v>0</v>
      </c>
      <c r="K104" s="153">
        <v>0</v>
      </c>
      <c r="L104" s="153"/>
      <c r="M104" s="153"/>
      <c r="N104" s="153">
        <v>0</v>
      </c>
    </row>
    <row r="105" spans="3:14" ht="12.75">
      <c r="C105" s="142">
        <v>734</v>
      </c>
      <c r="D105" s="143" t="s">
        <v>315</v>
      </c>
      <c r="E105" s="144"/>
      <c r="F105" s="285"/>
      <c r="G105" s="153"/>
      <c r="H105" s="153"/>
      <c r="I105" s="154"/>
      <c r="J105" s="155">
        <v>0</v>
      </c>
      <c r="K105" s="153">
        <v>0</v>
      </c>
      <c r="L105" s="153"/>
      <c r="M105" s="153"/>
      <c r="N105" s="153">
        <v>0</v>
      </c>
    </row>
    <row r="106" spans="3:14" ht="25.5">
      <c r="C106" s="161" t="s">
        <v>316</v>
      </c>
      <c r="D106" s="143" t="s">
        <v>317</v>
      </c>
      <c r="E106" s="144"/>
      <c r="F106" s="285">
        <v>35040.52</v>
      </c>
      <c r="G106" s="153">
        <v>21296.17</v>
      </c>
      <c r="H106" s="153"/>
      <c r="I106" s="154"/>
      <c r="J106" s="155">
        <v>21296.170000000002</v>
      </c>
      <c r="K106" s="153">
        <v>0</v>
      </c>
      <c r="L106" s="153"/>
      <c r="M106" s="153"/>
      <c r="N106" s="153">
        <v>0</v>
      </c>
    </row>
    <row r="107" spans="3:14" ht="25.5">
      <c r="C107" s="161" t="s">
        <v>318</v>
      </c>
      <c r="D107" s="143" t="s">
        <v>319</v>
      </c>
      <c r="E107" s="144"/>
      <c r="F107" s="285"/>
      <c r="G107" s="153"/>
      <c r="H107" s="153"/>
      <c r="I107" s="154"/>
      <c r="J107" s="155">
        <v>0</v>
      </c>
      <c r="K107" s="153">
        <v>0</v>
      </c>
      <c r="L107" s="153"/>
      <c r="M107" s="153"/>
      <c r="N107" s="153">
        <v>0</v>
      </c>
    </row>
    <row r="108" spans="3:14" ht="12.75">
      <c r="C108" s="164">
        <v>745746747</v>
      </c>
      <c r="D108" s="143" t="s">
        <v>320</v>
      </c>
      <c r="E108" s="146"/>
      <c r="F108" s="283"/>
      <c r="G108" s="155"/>
      <c r="H108" s="155"/>
      <c r="I108" s="154"/>
      <c r="J108" s="155">
        <v>0</v>
      </c>
      <c r="K108" s="155">
        <v>0</v>
      </c>
      <c r="L108" s="155"/>
      <c r="M108" s="155"/>
      <c r="N108" s="155">
        <v>0</v>
      </c>
    </row>
    <row r="109" spans="3:14" ht="12.75">
      <c r="C109" s="164">
        <v>748749</v>
      </c>
      <c r="D109" s="143" t="s">
        <v>321</v>
      </c>
      <c r="E109" s="146"/>
      <c r="F109" s="283">
        <v>67318.56000000001</v>
      </c>
      <c r="G109" s="153">
        <v>106514.54</v>
      </c>
      <c r="H109" s="153">
        <v>101913.72</v>
      </c>
      <c r="I109" s="154"/>
      <c r="J109" s="155">
        <v>106514.54000000001</v>
      </c>
      <c r="K109" s="153">
        <v>0</v>
      </c>
      <c r="L109" s="153"/>
      <c r="M109" s="153"/>
      <c r="N109" s="153">
        <v>0</v>
      </c>
    </row>
    <row r="110" spans="3:14" ht="25.5">
      <c r="C110" s="142"/>
      <c r="D110" s="166" t="s">
        <v>322</v>
      </c>
      <c r="E110" s="167"/>
      <c r="F110" s="168">
        <v>76164.73849085701</v>
      </c>
      <c r="G110" s="168">
        <v>-39289.606827025826</v>
      </c>
      <c r="H110" s="168">
        <v>-21849.160000000003</v>
      </c>
      <c r="I110" s="154"/>
      <c r="J110" s="168">
        <v>-115074.14</v>
      </c>
      <c r="K110" s="168">
        <v>75784.53317297417</v>
      </c>
      <c r="L110" s="168"/>
      <c r="M110" s="168"/>
      <c r="N110" s="168">
        <v>8285.533172974165</v>
      </c>
    </row>
    <row r="111" spans="3:14" ht="12.75">
      <c r="C111" s="142"/>
      <c r="D111" s="166" t="s">
        <v>323</v>
      </c>
      <c r="E111" s="167"/>
      <c r="F111" s="168">
        <v>41775.01198520209</v>
      </c>
      <c r="G111" s="168">
        <v>21303.343781048432</v>
      </c>
      <c r="H111" s="168">
        <v>-535843.6571766469</v>
      </c>
      <c r="I111" s="154"/>
      <c r="J111" s="168">
        <v>-16675.648500000883</v>
      </c>
      <c r="K111" s="168">
        <v>37978.992281049315</v>
      </c>
      <c r="L111" s="168"/>
      <c r="M111" s="168"/>
      <c r="N111" s="168">
        <v>37978.992281047926</v>
      </c>
    </row>
    <row r="112" spans="3:14" ht="12.75">
      <c r="C112" s="142"/>
      <c r="D112" s="166" t="s">
        <v>324</v>
      </c>
      <c r="E112" s="167" t="s">
        <v>414</v>
      </c>
      <c r="F112" s="168">
        <v>0</v>
      </c>
      <c r="G112" s="168">
        <v>-16533.23</v>
      </c>
      <c r="H112" s="168">
        <v>-5420.79</v>
      </c>
      <c r="I112" s="154"/>
      <c r="J112" s="168">
        <v>0</v>
      </c>
      <c r="K112" s="168">
        <v>-16533.23</v>
      </c>
      <c r="L112" s="168"/>
      <c r="M112" s="168"/>
      <c r="N112" s="168">
        <v>-0.22999999999956344</v>
      </c>
    </row>
    <row r="113" spans="3:14" ht="12.75">
      <c r="C113" s="142">
        <v>820</v>
      </c>
      <c r="D113" s="143" t="s">
        <v>325</v>
      </c>
      <c r="E113" s="146"/>
      <c r="F113" s="283"/>
      <c r="G113" s="155"/>
      <c r="H113" s="155"/>
      <c r="I113" s="154"/>
      <c r="J113" s="155">
        <v>0</v>
      </c>
      <c r="K113" s="155">
        <v>0</v>
      </c>
      <c r="L113" s="155"/>
      <c r="M113" s="155"/>
      <c r="N113" s="155">
        <v>0</v>
      </c>
    </row>
    <row r="114" spans="3:14" ht="12.75">
      <c r="C114" s="142">
        <v>823</v>
      </c>
      <c r="D114" s="143" t="s">
        <v>326</v>
      </c>
      <c r="E114" s="146"/>
      <c r="F114" s="283"/>
      <c r="G114" s="153">
        <v>-16533.23</v>
      </c>
      <c r="H114" s="155">
        <v>-5420.79</v>
      </c>
      <c r="I114" s="154"/>
      <c r="J114" s="155">
        <v>0</v>
      </c>
      <c r="K114" s="155">
        <v>-16533.23</v>
      </c>
      <c r="L114" s="155">
        <v>16533</v>
      </c>
      <c r="M114" s="155" t="s">
        <v>401</v>
      </c>
      <c r="N114" s="155">
        <v>-0.22999999999956344</v>
      </c>
    </row>
    <row r="115" spans="3:16" ht="12.75">
      <c r="C115" s="142"/>
      <c r="D115" s="166" t="s">
        <v>327</v>
      </c>
      <c r="E115" s="167"/>
      <c r="F115" s="168">
        <v>41775.01198520209</v>
      </c>
      <c r="G115" s="168">
        <v>4770.113781048432</v>
      </c>
      <c r="H115" s="168">
        <v>-541264.4471766469</v>
      </c>
      <c r="I115" s="154"/>
      <c r="J115" s="168">
        <v>-16675.648500000883</v>
      </c>
      <c r="K115" s="168">
        <v>21445.762281049316</v>
      </c>
      <c r="L115" s="168"/>
      <c r="M115" s="168"/>
      <c r="N115" s="168">
        <v>37978.76228104792</v>
      </c>
      <c r="P115" s="289"/>
    </row>
    <row r="116" spans="3:14" ht="12.75">
      <c r="C116" s="142"/>
      <c r="D116" s="166" t="s">
        <v>328</v>
      </c>
      <c r="E116" s="167"/>
      <c r="F116" s="284"/>
      <c r="G116" s="168"/>
      <c r="H116" s="168"/>
      <c r="I116" s="154"/>
      <c r="J116" s="168">
        <v>0</v>
      </c>
      <c r="K116" s="168">
        <v>0</v>
      </c>
      <c r="L116" s="168"/>
      <c r="M116" s="168"/>
      <c r="N116" s="168">
        <v>0</v>
      </c>
    </row>
    <row r="117" spans="3:14" ht="25.5">
      <c r="C117" s="161" t="s">
        <v>329</v>
      </c>
      <c r="D117" s="143" t="s">
        <v>330</v>
      </c>
      <c r="E117" s="146"/>
      <c r="F117" s="283"/>
      <c r="G117" s="155"/>
      <c r="H117" s="155"/>
      <c r="I117" s="154"/>
      <c r="J117" s="155">
        <v>0</v>
      </c>
      <c r="K117" s="155">
        <v>0</v>
      </c>
      <c r="L117" s="155"/>
      <c r="M117" s="155"/>
      <c r="N117" s="155">
        <v>0</v>
      </c>
    </row>
    <row r="118" spans="3:14" ht="12.75">
      <c r="C118" s="142"/>
      <c r="D118" s="166" t="s">
        <v>331</v>
      </c>
      <c r="E118" s="167"/>
      <c r="F118" s="284"/>
      <c r="G118" s="168"/>
      <c r="H118" s="168"/>
      <c r="I118" s="154"/>
      <c r="J118" s="168"/>
      <c r="K118" s="168">
        <v>0</v>
      </c>
      <c r="L118" s="168"/>
      <c r="M118" s="168"/>
      <c r="N118" s="168">
        <v>0</v>
      </c>
    </row>
    <row r="119" spans="3:8" ht="12.75">
      <c r="C119" s="181"/>
      <c r="D119" s="182"/>
      <c r="E119" s="183"/>
      <c r="F119" s="288"/>
      <c r="G119" s="184"/>
      <c r="H119" s="184"/>
    </row>
    <row r="120" spans="3:10" s="185" customFormat="1" ht="12.75">
      <c r="C120" s="185" t="s">
        <v>432</v>
      </c>
      <c r="D120" s="186"/>
      <c r="E120" s="187"/>
      <c r="F120" s="275"/>
      <c r="G120" s="187"/>
      <c r="H120" s="188"/>
      <c r="I120" s="189"/>
      <c r="J120" s="190"/>
    </row>
    <row r="121" spans="3:4" ht="12" customHeight="1">
      <c r="C121" s="191"/>
      <c r="D121" s="191"/>
    </row>
    <row r="122" spans="3:8" ht="12" customHeight="1">
      <c r="C122" s="191" t="s">
        <v>433</v>
      </c>
      <c r="D122" s="186"/>
      <c r="E122" s="187"/>
      <c r="F122" s="275"/>
      <c r="G122" s="187" t="s">
        <v>380</v>
      </c>
      <c r="H122" s="188"/>
    </row>
    <row r="123" spans="3:9" ht="20.25" customHeight="1">
      <c r="C123" s="165"/>
      <c r="D123" s="147"/>
      <c r="E123" s="193"/>
      <c r="F123" s="274"/>
      <c r="H123" s="194"/>
      <c r="I123" s="195"/>
    </row>
    <row r="124" spans="3:8" ht="12.75">
      <c r="C124" s="191"/>
      <c r="D124" s="186"/>
      <c r="E124" s="187"/>
      <c r="F124" s="275"/>
      <c r="G124" s="187"/>
      <c r="H124" s="188"/>
    </row>
    <row r="125" spans="3:8" ht="12.75">
      <c r="C125" s="196"/>
      <c r="D125" s="197"/>
      <c r="E125" s="196"/>
      <c r="F125" s="277"/>
      <c r="G125" s="198"/>
      <c r="H125" s="199"/>
    </row>
    <row r="126" spans="3:8" ht="12.75">
      <c r="C126" s="193"/>
      <c r="D126" s="147"/>
      <c r="E126" s="193"/>
      <c r="F126" s="274"/>
      <c r="H126" s="194"/>
    </row>
  </sheetData>
  <sheetProtection/>
  <mergeCells count="9">
    <mergeCell ref="J8:N8"/>
    <mergeCell ref="C8:C9"/>
    <mergeCell ref="D8:D9"/>
    <mergeCell ref="E8:E9"/>
    <mergeCell ref="G8:H8"/>
    <mergeCell ref="C1:D1"/>
    <mergeCell ref="C2:D2"/>
    <mergeCell ref="C6:H6"/>
    <mergeCell ref="C7:H7"/>
  </mergeCells>
  <printOptions/>
  <pageMargins left="0.7086614173228347" right="0.3937007874015748" top="0.7480314960629921" bottom="0.7480314960629921" header="0.31496062992125984" footer="0.31496062992125984"/>
  <pageSetup fitToHeight="0" fitToWidth="1" orientation="portrait" paperSize="9" scale="63" r:id="rId2"/>
  <rowBreaks count="1" manualBreakCount="1">
    <brk id="76" max="1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B1:L111"/>
  <sheetViews>
    <sheetView zoomScalePageLayoutView="0" workbookViewId="0" topLeftCell="A1">
      <selection activeCell="C4" sqref="C4"/>
    </sheetView>
  </sheetViews>
  <sheetFormatPr defaultColWidth="9.28125" defaultRowHeight="12.75"/>
  <cols>
    <col min="1" max="1" width="8.28125" style="71" customWidth="1"/>
    <col min="2" max="2" width="42.57421875" style="71" customWidth="1"/>
    <col min="3" max="3" width="12.421875" style="73" customWidth="1"/>
    <col min="4" max="4" width="11.28125" style="73" customWidth="1"/>
    <col min="5" max="5" width="11.57421875" style="73" customWidth="1"/>
    <col min="6" max="10" width="10.57421875" style="73" customWidth="1"/>
    <col min="11" max="11" width="13.28125" style="73" customWidth="1"/>
    <col min="12" max="12" width="14.28125" style="73" customWidth="1"/>
    <col min="13" max="16384" width="9.28125" style="71" customWidth="1"/>
  </cols>
  <sheetData>
    <row r="1" spans="2:12" s="83" customFormat="1" ht="12.75">
      <c r="B1" s="301" t="s">
        <v>381</v>
      </c>
      <c r="C1" s="301"/>
      <c r="D1" s="82"/>
      <c r="E1" s="86"/>
      <c r="F1" s="86"/>
      <c r="G1" s="86"/>
      <c r="H1" s="86"/>
      <c r="I1" s="86"/>
      <c r="J1" s="86"/>
      <c r="K1" s="86"/>
      <c r="L1" s="86"/>
    </row>
    <row r="2" spans="2:12" s="83" customFormat="1" ht="12.75">
      <c r="B2" s="301" t="s">
        <v>76</v>
      </c>
      <c r="C2" s="301"/>
      <c r="D2" s="82"/>
      <c r="E2" s="86"/>
      <c r="F2" s="86"/>
      <c r="G2" s="86"/>
      <c r="H2" s="86"/>
      <c r="I2" s="86"/>
      <c r="J2" s="86"/>
      <c r="K2" s="86"/>
      <c r="L2" s="86"/>
    </row>
    <row r="3" spans="2:12" s="83" customFormat="1" ht="12.75">
      <c r="B3" s="139" t="s">
        <v>77</v>
      </c>
      <c r="C3" s="139"/>
      <c r="D3" s="82"/>
      <c r="E3" s="86"/>
      <c r="F3" s="86"/>
      <c r="G3" s="86"/>
      <c r="H3" s="86"/>
      <c r="I3" s="86"/>
      <c r="J3" s="86"/>
      <c r="K3" s="86"/>
      <c r="L3" s="86"/>
    </row>
    <row r="4" spans="2:12" s="83" customFormat="1" ht="12.75">
      <c r="B4" s="139" t="s">
        <v>78</v>
      </c>
      <c r="C4" s="139"/>
      <c r="D4" s="82"/>
      <c r="E4" s="86"/>
      <c r="F4" s="86"/>
      <c r="G4" s="86"/>
      <c r="H4" s="86"/>
      <c r="I4" s="86"/>
      <c r="J4" s="86"/>
      <c r="K4" s="86"/>
      <c r="L4" s="86"/>
    </row>
    <row r="5" spans="2:12" s="83" customFormat="1" ht="12.75">
      <c r="B5" s="126"/>
      <c r="C5" s="126"/>
      <c r="D5" s="82"/>
      <c r="E5" s="86"/>
      <c r="F5" s="86"/>
      <c r="G5" s="86"/>
      <c r="H5" s="86"/>
      <c r="I5" s="86"/>
      <c r="J5" s="86"/>
      <c r="K5" s="86"/>
      <c r="L5" s="86"/>
    </row>
    <row r="6" spans="2:12" s="83" customFormat="1" ht="12.75">
      <c r="B6" s="314" t="s">
        <v>332</v>
      </c>
      <c r="C6" s="314"/>
      <c r="D6" s="314"/>
      <c r="E6" s="314"/>
      <c r="F6" s="314"/>
      <c r="G6" s="314"/>
      <c r="H6" s="314"/>
      <c r="I6" s="314"/>
      <c r="J6" s="314"/>
      <c r="K6" s="314"/>
      <c r="L6" s="314"/>
    </row>
    <row r="7" spans="2:12" s="83" customFormat="1" ht="12.75">
      <c r="B7" s="315" t="s">
        <v>427</v>
      </c>
      <c r="C7" s="315"/>
      <c r="D7" s="315"/>
      <c r="E7" s="315"/>
      <c r="F7" s="315"/>
      <c r="G7" s="315"/>
      <c r="H7" s="315"/>
      <c r="I7" s="315"/>
      <c r="J7" s="315"/>
      <c r="K7" s="315"/>
      <c r="L7" s="315"/>
    </row>
    <row r="8" spans="2:12" ht="63.75" customHeight="1">
      <c r="B8" s="87" t="s">
        <v>333</v>
      </c>
      <c r="C8" s="88" t="s">
        <v>334</v>
      </c>
      <c r="D8" s="88" t="s">
        <v>335</v>
      </c>
      <c r="E8" s="88" t="s">
        <v>336</v>
      </c>
      <c r="F8" s="88" t="s">
        <v>337</v>
      </c>
      <c r="G8" s="88" t="s">
        <v>338</v>
      </c>
      <c r="H8" s="88" t="s">
        <v>339</v>
      </c>
      <c r="I8" s="88" t="s">
        <v>340</v>
      </c>
      <c r="J8" s="88" t="s">
        <v>341</v>
      </c>
      <c r="K8" s="88" t="s">
        <v>342</v>
      </c>
      <c r="L8" s="88" t="s">
        <v>343</v>
      </c>
    </row>
    <row r="9" spans="2:12" ht="12" customHeight="1">
      <c r="B9" s="89" t="s">
        <v>344</v>
      </c>
      <c r="C9" s="247">
        <v>8695000</v>
      </c>
      <c r="D9" s="247"/>
      <c r="E9" s="247"/>
      <c r="F9" s="247"/>
      <c r="G9" s="247"/>
      <c r="H9" s="247"/>
      <c r="I9" s="247"/>
      <c r="J9" s="247"/>
      <c r="K9" s="247">
        <v>-4802316.051687483</v>
      </c>
      <c r="L9" s="247">
        <v>3892683.9483125173</v>
      </c>
    </row>
    <row r="10" spans="2:12" ht="12" customHeight="1">
      <c r="B10" s="84" t="s">
        <v>345</v>
      </c>
      <c r="C10" s="248"/>
      <c r="D10" s="248"/>
      <c r="E10" s="248"/>
      <c r="F10" s="248"/>
      <c r="G10" s="248"/>
      <c r="H10" s="248"/>
      <c r="I10" s="248"/>
      <c r="J10" s="248"/>
      <c r="K10" s="248"/>
      <c r="L10" s="248"/>
    </row>
    <row r="11" spans="2:12" ht="12" customHeight="1">
      <c r="B11" s="84" t="s">
        <v>346</v>
      </c>
      <c r="C11" s="248"/>
      <c r="D11" s="248"/>
      <c r="E11" s="248"/>
      <c r="F11" s="248"/>
      <c r="G11" s="248"/>
      <c r="H11" s="248"/>
      <c r="I11" s="248"/>
      <c r="J11" s="248"/>
      <c r="K11" s="248"/>
      <c r="L11" s="248"/>
    </row>
    <row r="12" spans="2:12" ht="12" customHeight="1">
      <c r="B12" s="84" t="s">
        <v>347</v>
      </c>
      <c r="C12" s="248">
        <v>8695000</v>
      </c>
      <c r="D12" s="248"/>
      <c r="E12" s="248"/>
      <c r="F12" s="248"/>
      <c r="G12" s="248"/>
      <c r="H12" s="248"/>
      <c r="I12" s="248"/>
      <c r="J12" s="248"/>
      <c r="K12" s="248">
        <v>-4802316.051687483</v>
      </c>
      <c r="L12" s="248">
        <v>3892683.9483125173</v>
      </c>
    </row>
    <row r="13" spans="2:12" ht="12" customHeight="1">
      <c r="B13" s="84" t="s">
        <v>348</v>
      </c>
      <c r="C13" s="248"/>
      <c r="D13" s="248"/>
      <c r="E13" s="248"/>
      <c r="F13" s="248"/>
      <c r="G13" s="248"/>
      <c r="H13" s="248"/>
      <c r="I13" s="248"/>
      <c r="J13" s="248"/>
      <c r="K13" s="248"/>
      <c r="L13" s="248"/>
    </row>
    <row r="14" spans="2:12" ht="12" customHeight="1">
      <c r="B14" s="84" t="s">
        <v>349</v>
      </c>
      <c r="C14" s="248"/>
      <c r="D14" s="248"/>
      <c r="E14" s="248"/>
      <c r="F14" s="248"/>
      <c r="G14" s="248"/>
      <c r="H14" s="248"/>
      <c r="I14" s="248"/>
      <c r="J14" s="248"/>
      <c r="K14" s="248"/>
      <c r="L14" s="248"/>
    </row>
    <row r="15" spans="2:12" ht="12" customHeight="1">
      <c r="B15" s="84" t="s">
        <v>350</v>
      </c>
      <c r="C15" s="248"/>
      <c r="D15" s="248"/>
      <c r="E15" s="248"/>
      <c r="F15" s="248"/>
      <c r="G15" s="248"/>
      <c r="H15" s="248"/>
      <c r="I15" s="248"/>
      <c r="J15" s="248"/>
      <c r="K15" s="248"/>
      <c r="L15" s="248"/>
    </row>
    <row r="16" spans="2:12" ht="12" customHeight="1">
      <c r="B16" s="84" t="s">
        <v>351</v>
      </c>
      <c r="C16" s="248"/>
      <c r="D16" s="248"/>
      <c r="E16" s="248"/>
      <c r="F16" s="248"/>
      <c r="G16" s="248"/>
      <c r="H16" s="248"/>
      <c r="I16" s="248"/>
      <c r="J16" s="248"/>
      <c r="K16" s="248">
        <v>4770.113781048432</v>
      </c>
      <c r="L16" s="248">
        <v>4770.113781048432</v>
      </c>
    </row>
    <row r="17" spans="2:12" ht="12" customHeight="1">
      <c r="B17" s="84" t="s">
        <v>352</v>
      </c>
      <c r="C17" s="248"/>
      <c r="D17" s="248"/>
      <c r="E17" s="248"/>
      <c r="F17" s="248"/>
      <c r="G17" s="248"/>
      <c r="H17" s="248"/>
      <c r="I17" s="248"/>
      <c r="J17" s="248"/>
      <c r="K17" s="248"/>
      <c r="L17" s="248">
        <v>0</v>
      </c>
    </row>
    <row r="18" spans="2:12" ht="12" customHeight="1">
      <c r="B18" s="84" t="s">
        <v>353</v>
      </c>
      <c r="C18" s="248"/>
      <c r="D18" s="248"/>
      <c r="E18" s="248"/>
      <c r="F18" s="248"/>
      <c r="G18" s="248"/>
      <c r="H18" s="248"/>
      <c r="I18" s="248"/>
      <c r="J18" s="248"/>
      <c r="K18" s="248"/>
      <c r="L18" s="248"/>
    </row>
    <row r="19" spans="2:12" ht="12" customHeight="1">
      <c r="B19" s="84" t="s">
        <v>354</v>
      </c>
      <c r="C19" s="248"/>
      <c r="D19" s="248"/>
      <c r="E19" s="248"/>
      <c r="F19" s="248"/>
      <c r="G19" s="248"/>
      <c r="H19" s="248"/>
      <c r="I19" s="248"/>
      <c r="J19" s="248"/>
      <c r="K19" s="248"/>
      <c r="L19" s="248"/>
    </row>
    <row r="20" spans="2:12" ht="12" customHeight="1">
      <c r="B20" s="89" t="s">
        <v>355</v>
      </c>
      <c r="C20" s="247">
        <v>8695000</v>
      </c>
      <c r="D20" s="247"/>
      <c r="E20" s="247"/>
      <c r="F20" s="247"/>
      <c r="G20" s="247"/>
      <c r="H20" s="247"/>
      <c r="I20" s="247"/>
      <c r="J20" s="247"/>
      <c r="K20" s="247">
        <v>-4797545.937906435</v>
      </c>
      <c r="L20" s="247">
        <v>3897454.0620935652</v>
      </c>
    </row>
    <row r="21" spans="2:12" ht="12" customHeight="1">
      <c r="B21" s="90"/>
      <c r="C21" s="249"/>
      <c r="D21" s="249"/>
      <c r="E21" s="249"/>
      <c r="F21" s="249"/>
      <c r="G21" s="249"/>
      <c r="H21" s="249"/>
      <c r="I21" s="249"/>
      <c r="J21" s="249"/>
      <c r="K21" s="249"/>
      <c r="L21" s="249"/>
    </row>
    <row r="22" spans="2:12" ht="12" customHeight="1">
      <c r="B22" s="90"/>
      <c r="C22" s="249"/>
      <c r="D22" s="249"/>
      <c r="E22" s="249"/>
      <c r="F22" s="249"/>
      <c r="G22" s="249"/>
      <c r="H22" s="249"/>
      <c r="I22" s="249"/>
      <c r="J22" s="249"/>
      <c r="K22" s="249"/>
      <c r="L22" s="249"/>
    </row>
    <row r="23" spans="2:12" ht="12" customHeight="1">
      <c r="B23" s="89" t="s">
        <v>356</v>
      </c>
      <c r="C23" s="247">
        <v>8695000</v>
      </c>
      <c r="D23" s="247"/>
      <c r="E23" s="247"/>
      <c r="F23" s="247"/>
      <c r="G23" s="247"/>
      <c r="H23" s="247"/>
      <c r="I23" s="247"/>
      <c r="J23" s="247"/>
      <c r="K23" s="247">
        <v>-4797545.937906435</v>
      </c>
      <c r="L23" s="247">
        <v>3897454.0620935652</v>
      </c>
    </row>
    <row r="24" spans="2:12" ht="12" customHeight="1">
      <c r="B24" s="84" t="s">
        <v>357</v>
      </c>
      <c r="C24" s="248"/>
      <c r="D24" s="248"/>
      <c r="E24" s="248"/>
      <c r="F24" s="248"/>
      <c r="G24" s="248"/>
      <c r="H24" s="248"/>
      <c r="I24" s="248"/>
      <c r="J24" s="248"/>
      <c r="K24" s="248"/>
      <c r="L24" s="248"/>
    </row>
    <row r="25" spans="2:12" ht="12" customHeight="1">
      <c r="B25" s="84" t="s">
        <v>346</v>
      </c>
      <c r="C25" s="248"/>
      <c r="D25" s="248"/>
      <c r="E25" s="248"/>
      <c r="F25" s="248"/>
      <c r="G25" s="248"/>
      <c r="H25" s="248"/>
      <c r="I25" s="248"/>
      <c r="J25" s="248"/>
      <c r="K25" s="248"/>
      <c r="L25" s="248"/>
    </row>
    <row r="26" spans="2:12" ht="12" customHeight="1">
      <c r="B26" s="84" t="s">
        <v>347</v>
      </c>
      <c r="C26" s="248"/>
      <c r="D26" s="248"/>
      <c r="E26" s="248"/>
      <c r="F26" s="248"/>
      <c r="G26" s="248"/>
      <c r="H26" s="248"/>
      <c r="I26" s="248"/>
      <c r="J26" s="248"/>
      <c r="K26" s="248"/>
      <c r="L26" s="248"/>
    </row>
    <row r="27" spans="2:12" ht="12" customHeight="1">
      <c r="B27" s="84" t="s">
        <v>358</v>
      </c>
      <c r="C27" s="248"/>
      <c r="D27" s="248"/>
      <c r="E27" s="248"/>
      <c r="F27" s="248"/>
      <c r="G27" s="248"/>
      <c r="H27" s="248"/>
      <c r="I27" s="248"/>
      <c r="J27" s="248"/>
      <c r="K27" s="248"/>
      <c r="L27" s="248"/>
    </row>
    <row r="28" spans="2:12" ht="12" customHeight="1">
      <c r="B28" s="84" t="s">
        <v>349</v>
      </c>
      <c r="C28" s="248"/>
      <c r="D28" s="248"/>
      <c r="E28" s="248"/>
      <c r="F28" s="248"/>
      <c r="G28" s="248"/>
      <c r="H28" s="248"/>
      <c r="I28" s="248"/>
      <c r="J28" s="248"/>
      <c r="K28" s="248"/>
      <c r="L28" s="248"/>
    </row>
    <row r="29" spans="2:12" ht="12" customHeight="1">
      <c r="B29" s="84" t="s">
        <v>359</v>
      </c>
      <c r="C29" s="248"/>
      <c r="D29" s="248"/>
      <c r="E29" s="248"/>
      <c r="F29" s="248"/>
      <c r="G29" s="248"/>
      <c r="H29" s="248"/>
      <c r="I29" s="248"/>
      <c r="J29" s="248"/>
      <c r="K29" s="248"/>
      <c r="L29" s="248"/>
    </row>
    <row r="30" spans="2:12" ht="12" customHeight="1">
      <c r="B30" s="84" t="s">
        <v>360</v>
      </c>
      <c r="C30" s="248"/>
      <c r="D30" s="248"/>
      <c r="E30" s="248"/>
      <c r="F30" s="248"/>
      <c r="G30" s="248"/>
      <c r="H30" s="248"/>
      <c r="I30" s="248"/>
      <c r="J30" s="248"/>
      <c r="K30" s="248">
        <v>41773</v>
      </c>
      <c r="L30" s="248">
        <v>41773</v>
      </c>
    </row>
    <row r="31" spans="2:12" ht="12" customHeight="1">
      <c r="B31" s="84" t="s">
        <v>352</v>
      </c>
      <c r="C31" s="248"/>
      <c r="D31" s="248"/>
      <c r="E31" s="248"/>
      <c r="F31" s="248"/>
      <c r="G31" s="248"/>
      <c r="H31" s="248"/>
      <c r="I31" s="248"/>
      <c r="J31" s="248"/>
      <c r="K31" s="248"/>
      <c r="L31" s="248"/>
    </row>
    <row r="32" spans="2:12" ht="12" customHeight="1">
      <c r="B32" s="84" t="s">
        <v>353</v>
      </c>
      <c r="C32" s="248"/>
      <c r="D32" s="248"/>
      <c r="E32" s="248"/>
      <c r="F32" s="248"/>
      <c r="G32" s="248"/>
      <c r="H32" s="248"/>
      <c r="I32" s="248"/>
      <c r="J32" s="248"/>
      <c r="K32" s="248"/>
      <c r="L32" s="248"/>
    </row>
    <row r="33" spans="2:12" ht="12" customHeight="1">
      <c r="B33" s="84" t="s">
        <v>354</v>
      </c>
      <c r="C33" s="248"/>
      <c r="D33" s="248"/>
      <c r="E33" s="248"/>
      <c r="F33" s="248"/>
      <c r="G33" s="248"/>
      <c r="H33" s="248"/>
      <c r="I33" s="248"/>
      <c r="J33" s="248"/>
      <c r="K33" s="248"/>
      <c r="L33" s="248"/>
    </row>
    <row r="34" spans="2:12" ht="12" customHeight="1">
      <c r="B34" s="89" t="s">
        <v>361</v>
      </c>
      <c r="C34" s="247">
        <v>8695000</v>
      </c>
      <c r="D34" s="247"/>
      <c r="E34" s="247"/>
      <c r="F34" s="247"/>
      <c r="G34" s="247"/>
      <c r="H34" s="247"/>
      <c r="I34" s="247"/>
      <c r="J34" s="247"/>
      <c r="K34" s="247">
        <v>-4755772.937906435</v>
      </c>
      <c r="L34" s="247">
        <v>3939227.0620935652</v>
      </c>
    </row>
    <row r="35" ht="12" customHeight="1"/>
    <row r="36" spans="2:9" ht="12" customHeight="1">
      <c r="B36" s="81" t="s">
        <v>432</v>
      </c>
      <c r="C36" s="79"/>
      <c r="D36" s="122"/>
      <c r="E36" s="122"/>
      <c r="F36" s="80"/>
      <c r="I36" s="122"/>
    </row>
    <row r="37" spans="2:6" ht="12" customHeight="1">
      <c r="B37" s="78"/>
      <c r="C37" s="78"/>
      <c r="D37" s="124"/>
      <c r="E37" s="74"/>
      <c r="F37" s="74"/>
    </row>
    <row r="38" spans="2:11" ht="12" customHeight="1">
      <c r="B38" s="78" t="s">
        <v>433</v>
      </c>
      <c r="C38" s="79"/>
      <c r="D38" s="124"/>
      <c r="E38" s="74"/>
      <c r="F38" s="74"/>
      <c r="J38" s="122" t="s">
        <v>380</v>
      </c>
      <c r="K38" s="80"/>
    </row>
    <row r="39" spans="2:10" ht="17.25" customHeight="1">
      <c r="B39" s="74"/>
      <c r="E39" s="85"/>
      <c r="F39" s="85"/>
      <c r="J39" s="74"/>
    </row>
    <row r="40" spans="2:4" ht="12" customHeight="1">
      <c r="B40" s="92"/>
      <c r="C40" s="91"/>
      <c r="D40" s="91"/>
    </row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111" ht="12.75">
      <c r="C111" s="73" t="s">
        <v>394</v>
      </c>
    </row>
  </sheetData>
  <sheetProtection/>
  <mergeCells count="4">
    <mergeCell ref="B1:C1"/>
    <mergeCell ref="B2:C2"/>
    <mergeCell ref="B6:L6"/>
    <mergeCell ref="B7:L7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H38"/>
  <sheetViews>
    <sheetView showGridLines="0" zoomScalePageLayoutView="0" workbookViewId="0" topLeftCell="A1">
      <selection activeCell="B24" sqref="B24"/>
    </sheetView>
  </sheetViews>
  <sheetFormatPr defaultColWidth="9.140625" defaultRowHeight="12.75"/>
  <cols>
    <col min="2" max="2" width="59.00390625" style="0" bestFit="1" customWidth="1"/>
    <col min="3" max="3" width="13.7109375" style="0" customWidth="1"/>
    <col min="4" max="4" width="3.7109375" style="0" customWidth="1"/>
    <col min="5" max="5" width="12.7109375" style="0" customWidth="1"/>
    <col min="6" max="6" width="4.28125" style="0" customWidth="1"/>
    <col min="7" max="7" width="12.00390625" style="0" customWidth="1"/>
  </cols>
  <sheetData>
    <row r="2" spans="1:7" ht="15">
      <c r="A2" s="2"/>
      <c r="B2" s="19" t="s">
        <v>34</v>
      </c>
      <c r="C2" s="26">
        <v>2016</v>
      </c>
      <c r="D2" s="27"/>
      <c r="E2" s="26">
        <v>2015</v>
      </c>
      <c r="F2" s="2"/>
      <c r="G2" s="2"/>
    </row>
    <row r="3" spans="1:7" ht="15">
      <c r="A3" s="2"/>
      <c r="B3" s="21"/>
      <c r="C3" s="4"/>
      <c r="D3" s="4"/>
      <c r="E3" s="4"/>
      <c r="F3" s="2"/>
      <c r="G3" s="2"/>
    </row>
    <row r="4" spans="1:7" ht="15">
      <c r="A4" s="2"/>
      <c r="B4" s="19" t="s">
        <v>369</v>
      </c>
      <c r="C4" s="12">
        <v>6295224.6</v>
      </c>
      <c r="D4" s="12"/>
      <c r="E4" s="12">
        <v>5589813.8</v>
      </c>
      <c r="F4" s="2"/>
      <c r="G4" s="2"/>
    </row>
    <row r="5" spans="1:7" ht="15">
      <c r="A5" s="2"/>
      <c r="B5" s="19" t="s">
        <v>43</v>
      </c>
      <c r="C5" s="24">
        <v>75577.69</v>
      </c>
      <c r="D5" s="15"/>
      <c r="E5" s="24">
        <v>705410.8</v>
      </c>
      <c r="F5" s="2"/>
      <c r="G5" s="2"/>
    </row>
    <row r="6" spans="1:7" ht="15">
      <c r="A6" s="2"/>
      <c r="B6" s="19"/>
      <c r="C6" s="15"/>
      <c r="D6" s="15"/>
      <c r="E6" s="15"/>
      <c r="F6" s="2"/>
      <c r="G6" s="2"/>
    </row>
    <row r="7" spans="1:7" ht="15" hidden="1">
      <c r="A7" s="2"/>
      <c r="B7" s="19" t="s">
        <v>362</v>
      </c>
      <c r="C7" s="24">
        <f>+C4+C5</f>
        <v>6370802.29</v>
      </c>
      <c r="D7" s="15"/>
      <c r="E7" s="24">
        <f>+E4+E5</f>
        <v>6295224.6</v>
      </c>
      <c r="F7" s="2"/>
      <c r="G7" s="2"/>
    </row>
    <row r="8" spans="1:6" ht="14.25" hidden="1">
      <c r="A8" s="2"/>
      <c r="B8" s="5"/>
      <c r="C8" s="13"/>
      <c r="D8" s="13"/>
      <c r="E8" s="13"/>
      <c r="F8" s="2"/>
    </row>
    <row r="9" spans="1:7" ht="15" hidden="1">
      <c r="A9" s="2"/>
      <c r="B9" s="19" t="s">
        <v>370</v>
      </c>
      <c r="C9" s="12">
        <v>0</v>
      </c>
      <c r="D9" s="12"/>
      <c r="E9" s="12">
        <v>0</v>
      </c>
      <c r="F9" s="2"/>
      <c r="G9" s="2"/>
    </row>
    <row r="10" spans="1:7" ht="15" hidden="1">
      <c r="A10" s="2"/>
      <c r="B10" s="19" t="s">
        <v>44</v>
      </c>
      <c r="C10" s="24">
        <v>0</v>
      </c>
      <c r="D10" s="15"/>
      <c r="E10" s="24">
        <v>0</v>
      </c>
      <c r="F10" s="2"/>
      <c r="G10" s="2"/>
    </row>
    <row r="11" spans="1:7" ht="15" hidden="1">
      <c r="A11" s="2"/>
      <c r="B11" s="19"/>
      <c r="C11" s="15"/>
      <c r="D11" s="15"/>
      <c r="E11" s="15"/>
      <c r="F11" s="2"/>
      <c r="G11" s="2"/>
    </row>
    <row r="12" spans="1:7" ht="15" hidden="1">
      <c r="A12" s="2"/>
      <c r="B12" s="19" t="s">
        <v>363</v>
      </c>
      <c r="C12" s="28">
        <f>+C9+C10</f>
        <v>0</v>
      </c>
      <c r="D12" s="17"/>
      <c r="E12" s="28">
        <f>+E9+E10</f>
        <v>0</v>
      </c>
      <c r="F12" s="2"/>
      <c r="G12" s="2"/>
    </row>
    <row r="14" spans="2:5" ht="15" thickBot="1">
      <c r="B14" s="6" t="s">
        <v>364</v>
      </c>
      <c r="C14" s="25">
        <f>+C7+C12</f>
        <v>6370802.29</v>
      </c>
      <c r="D14" s="17"/>
      <c r="E14" s="25">
        <f>+E7+E12</f>
        <v>6295224.6</v>
      </c>
    </row>
    <row r="15" spans="3:7" ht="15" thickTop="1">
      <c r="C15" s="17"/>
      <c r="D15" s="17"/>
      <c r="E15" s="17"/>
      <c r="F15" s="17"/>
      <c r="G15" s="17"/>
    </row>
    <row r="16" spans="3:7" ht="14.25">
      <c r="C16" s="17"/>
      <c r="D16" s="17"/>
      <c r="E16" s="17"/>
      <c r="F16" s="17"/>
      <c r="G16" s="17"/>
    </row>
    <row r="17" ht="12.75">
      <c r="F17" s="22"/>
    </row>
    <row r="19" spans="1:7" ht="15">
      <c r="A19" s="2"/>
      <c r="B19" s="19" t="s">
        <v>34</v>
      </c>
      <c r="C19" s="26">
        <v>2016</v>
      </c>
      <c r="D19" s="20"/>
      <c r="E19" s="26">
        <v>2015</v>
      </c>
      <c r="F19" s="2"/>
      <c r="G19" s="2"/>
    </row>
    <row r="20" spans="1:7" ht="15">
      <c r="A20" s="2"/>
      <c r="B20" s="21"/>
      <c r="C20" s="4"/>
      <c r="D20" s="20"/>
      <c r="E20" s="4"/>
      <c r="F20" s="2"/>
      <c r="G20" s="18"/>
    </row>
    <row r="21" spans="1:7" ht="15">
      <c r="A21" s="2"/>
      <c r="B21" s="19" t="s">
        <v>371</v>
      </c>
      <c r="C21" s="12">
        <v>2034989.839999999</v>
      </c>
      <c r="D21" s="15"/>
      <c r="E21" s="12">
        <v>1467249.899999999</v>
      </c>
      <c r="F21" s="2"/>
      <c r="G21" s="2"/>
    </row>
    <row r="22" spans="1:7" ht="18.75" customHeight="1">
      <c r="A22" s="2"/>
      <c r="B22" s="19" t="s">
        <v>45</v>
      </c>
      <c r="C22" s="24">
        <v>-438186.25</v>
      </c>
      <c r="D22" s="15"/>
      <c r="E22" s="24">
        <v>567739.94</v>
      </c>
      <c r="F22" s="2"/>
      <c r="G22" s="2"/>
    </row>
    <row r="23" spans="1:7" ht="15">
      <c r="A23" s="2"/>
      <c r="B23" s="19"/>
      <c r="C23" s="15"/>
      <c r="D23" s="15"/>
      <c r="E23" s="15"/>
      <c r="F23" s="2"/>
      <c r="G23" s="2"/>
    </row>
    <row r="24" spans="1:8" ht="15">
      <c r="A24" s="2"/>
      <c r="B24" s="19" t="s">
        <v>365</v>
      </c>
      <c r="C24" s="24">
        <f>+C21+C22</f>
        <v>1596803.589999999</v>
      </c>
      <c r="D24" s="17"/>
      <c r="E24" s="24">
        <f>+E21+E22</f>
        <v>2034989.839999999</v>
      </c>
      <c r="F24" s="2"/>
      <c r="G24" s="2"/>
      <c r="H24" s="65"/>
    </row>
    <row r="25" spans="1:6" ht="14.25">
      <c r="A25" s="2"/>
      <c r="B25" s="5"/>
      <c r="C25" s="13"/>
      <c r="D25" s="30"/>
      <c r="E25" s="13"/>
      <c r="F25" s="2"/>
    </row>
    <row r="26" spans="1:7" ht="15">
      <c r="A26" s="2"/>
      <c r="B26" s="21"/>
      <c r="C26" s="4"/>
      <c r="D26" s="20"/>
      <c r="E26" s="4"/>
      <c r="F26" s="2"/>
      <c r="G26" s="2"/>
    </row>
    <row r="27" spans="1:7" ht="30">
      <c r="A27" s="2"/>
      <c r="B27" s="19" t="s">
        <v>372</v>
      </c>
      <c r="C27" s="12">
        <v>2147723.2296740124</v>
      </c>
      <c r="D27" s="15"/>
      <c r="E27" s="12">
        <v>1517910.6796740126</v>
      </c>
      <c r="F27" s="2"/>
      <c r="G27" s="2"/>
    </row>
    <row r="28" spans="1:7" ht="15">
      <c r="A28" s="2"/>
      <c r="B28" s="19" t="s">
        <v>46</v>
      </c>
      <c r="C28" s="24">
        <v>549421.63</v>
      </c>
      <c r="D28" s="15"/>
      <c r="E28" s="24">
        <v>629812.55</v>
      </c>
      <c r="F28" s="2"/>
      <c r="G28" s="2"/>
    </row>
    <row r="29" spans="1:7" ht="15">
      <c r="A29" s="2"/>
      <c r="B29" s="19"/>
      <c r="C29" s="15"/>
      <c r="D29" s="15"/>
      <c r="E29" s="15"/>
      <c r="F29" s="2"/>
      <c r="G29" s="2"/>
    </row>
    <row r="30" spans="1:7" ht="15">
      <c r="A30" s="2"/>
      <c r="B30" s="19" t="s">
        <v>366</v>
      </c>
      <c r="C30" s="24">
        <f>+C27+C28</f>
        <v>2697144.8596740123</v>
      </c>
      <c r="D30" s="17"/>
      <c r="E30" s="24">
        <f>+E27+E28</f>
        <v>2147723.2296740124</v>
      </c>
      <c r="F30" s="2"/>
      <c r="G30" s="2"/>
    </row>
    <row r="31" spans="1:7" ht="15">
      <c r="A31" s="2"/>
      <c r="B31" s="19"/>
      <c r="C31" s="15"/>
      <c r="D31" s="17"/>
      <c r="E31" s="15"/>
      <c r="F31" s="2"/>
      <c r="G31" s="2"/>
    </row>
    <row r="32" spans="1:7" ht="15">
      <c r="A32" s="2"/>
      <c r="B32" s="21"/>
      <c r="C32" s="4"/>
      <c r="D32" s="20"/>
      <c r="E32" s="4"/>
      <c r="F32" s="2"/>
      <c r="G32" s="2"/>
    </row>
    <row r="33" spans="1:7" ht="15">
      <c r="A33" s="2"/>
      <c r="B33" s="19" t="s">
        <v>373</v>
      </c>
      <c r="C33" s="12">
        <v>243746.86850293214</v>
      </c>
      <c r="D33" s="15"/>
      <c r="E33" s="12">
        <v>149980.91850293215</v>
      </c>
      <c r="F33" s="2"/>
      <c r="G33" s="2"/>
    </row>
    <row r="34" spans="1:7" ht="15">
      <c r="A34" s="2"/>
      <c r="B34" s="19" t="s">
        <v>47</v>
      </c>
      <c r="C34" s="24">
        <v>23089.263937805517</v>
      </c>
      <c r="D34" s="15"/>
      <c r="E34" s="24">
        <v>93765.95</v>
      </c>
      <c r="F34" s="2"/>
      <c r="G34" s="2"/>
    </row>
    <row r="35" spans="1:7" ht="15">
      <c r="A35" s="2"/>
      <c r="B35" s="19"/>
      <c r="C35" s="15"/>
      <c r="D35" s="15"/>
      <c r="E35" s="15"/>
      <c r="F35" s="2"/>
      <c r="G35" s="2"/>
    </row>
    <row r="36" spans="1:7" ht="15">
      <c r="A36" s="2"/>
      <c r="B36" s="19" t="s">
        <v>367</v>
      </c>
      <c r="C36" s="24">
        <f>+C33+C34</f>
        <v>266836.1324407377</v>
      </c>
      <c r="D36" s="17"/>
      <c r="E36" s="24">
        <f>+E33+E34</f>
        <v>243746.86850293214</v>
      </c>
      <c r="F36" s="2"/>
      <c r="G36" s="2"/>
    </row>
    <row r="37" spans="3:7" ht="14.25">
      <c r="C37" s="17"/>
      <c r="D37" s="17"/>
      <c r="E37" s="17"/>
      <c r="F37" s="17"/>
      <c r="G37" s="17"/>
    </row>
    <row r="38" spans="1:7" ht="18.75" customHeight="1" thickBot="1">
      <c r="A38" s="6"/>
      <c r="B38" s="16" t="s">
        <v>368</v>
      </c>
      <c r="C38" s="25">
        <f>+C24+C30+C36</f>
        <v>4560784.582114749</v>
      </c>
      <c r="D38" s="17"/>
      <c r="E38" s="25">
        <f>+E24+E30+E36</f>
        <v>4426459.938176943</v>
      </c>
      <c r="F38" s="6"/>
      <c r="G38" s="6"/>
    </row>
    <row r="39" ht="13.5" thickTop="1"/>
  </sheetData>
  <sheetProtection/>
  <printOptions/>
  <pageMargins left="0.7" right="0.7" top="0.75" bottom="0.75" header="0.3" footer="0.3"/>
  <pageSetup fitToHeight="0" fitToWidth="1" horizontalDpi="600" verticalDpi="600" orientation="portrait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2:T26"/>
  <sheetViews>
    <sheetView showGridLines="0" zoomScalePageLayoutView="0" workbookViewId="0" topLeftCell="C4">
      <selection activeCell="B24" sqref="B24"/>
    </sheetView>
  </sheetViews>
  <sheetFormatPr defaultColWidth="9.28125" defaultRowHeight="12.75"/>
  <cols>
    <col min="1" max="1" width="9.28125" style="31" customWidth="1"/>
    <col min="2" max="2" width="25.7109375" style="31" customWidth="1"/>
    <col min="3" max="3" width="13.7109375" style="31" customWidth="1"/>
    <col min="4" max="4" width="0.42578125" style="31" hidden="1" customWidth="1"/>
    <col min="5" max="5" width="13.57421875" style="31" customWidth="1"/>
    <col min="6" max="6" width="14.421875" style="31" customWidth="1"/>
    <col min="7" max="7" width="0.2890625" style="31" customWidth="1"/>
    <col min="8" max="8" width="14.421875" style="31" customWidth="1"/>
    <col min="9" max="9" width="12.57421875" style="31" customWidth="1"/>
    <col min="10" max="10" width="3.00390625" style="32" customWidth="1"/>
    <col min="11" max="11" width="12.28125" style="31" customWidth="1"/>
    <col min="12" max="12" width="8.57421875" style="31" hidden="1" customWidth="1"/>
    <col min="13" max="13" width="12.00390625" style="31" customWidth="1"/>
    <col min="14" max="14" width="13.421875" style="31" customWidth="1"/>
    <col min="15" max="15" width="8.7109375" style="31" hidden="1" customWidth="1"/>
    <col min="16" max="16" width="10.28125" style="31" customWidth="1"/>
    <col min="17" max="17" width="11.28125" style="31" customWidth="1"/>
    <col min="18" max="18" width="9.28125" style="31" customWidth="1"/>
    <col min="19" max="16384" width="9.28125" style="33" customWidth="1"/>
  </cols>
  <sheetData>
    <row r="2" ht="15">
      <c r="G2" s="31">
        <v>-1</v>
      </c>
    </row>
    <row r="4" spans="3:17" ht="23.25" customHeight="1">
      <c r="C4" s="316">
        <v>2016</v>
      </c>
      <c r="D4" s="316"/>
      <c r="E4" s="316"/>
      <c r="F4" s="316"/>
      <c r="G4" s="316"/>
      <c r="H4" s="316"/>
      <c r="I4" s="316"/>
      <c r="K4" s="316">
        <v>2015</v>
      </c>
      <c r="L4" s="316"/>
      <c r="M4" s="316"/>
      <c r="N4" s="316"/>
      <c r="O4" s="316"/>
      <c r="P4" s="316"/>
      <c r="Q4" s="316"/>
    </row>
    <row r="5" spans="2:20" ht="58.5" customHeight="1">
      <c r="B5" s="34" t="s">
        <v>34</v>
      </c>
      <c r="C5" s="128" t="s">
        <v>32</v>
      </c>
      <c r="D5" s="128" t="s">
        <v>48</v>
      </c>
      <c r="E5" s="128" t="s">
        <v>49</v>
      </c>
      <c r="F5" s="128" t="s">
        <v>33</v>
      </c>
      <c r="G5" s="128" t="s">
        <v>50</v>
      </c>
      <c r="H5" s="128" t="s">
        <v>51</v>
      </c>
      <c r="I5" s="128" t="s">
        <v>52</v>
      </c>
      <c r="J5" s="19"/>
      <c r="K5" s="128" t="s">
        <v>32</v>
      </c>
      <c r="L5" s="128" t="s">
        <v>48</v>
      </c>
      <c r="M5" s="128" t="s">
        <v>49</v>
      </c>
      <c r="N5" s="128" t="s">
        <v>33</v>
      </c>
      <c r="O5" s="128" t="s">
        <v>50</v>
      </c>
      <c r="P5" s="128" t="s">
        <v>51</v>
      </c>
      <c r="Q5" s="128" t="s">
        <v>52</v>
      </c>
      <c r="R5" s="35"/>
      <c r="S5" s="3"/>
      <c r="T5" s="3"/>
    </row>
    <row r="6" spans="1:20" s="39" customFormat="1" ht="15">
      <c r="A6" s="31"/>
      <c r="B6" s="31"/>
      <c r="C6" s="36"/>
      <c r="D6" s="36"/>
      <c r="E6" s="36"/>
      <c r="F6" s="36"/>
      <c r="G6" s="36"/>
      <c r="H6" s="36"/>
      <c r="I6" s="36"/>
      <c r="J6" s="37"/>
      <c r="K6" s="36"/>
      <c r="L6" s="36"/>
      <c r="M6" s="36"/>
      <c r="N6" s="36"/>
      <c r="O6" s="36"/>
      <c r="P6" s="36"/>
      <c r="Q6" s="36"/>
      <c r="R6" s="35"/>
      <c r="S6" s="38"/>
      <c r="T6" s="38"/>
    </row>
    <row r="7" spans="1:19" s="39" customFormat="1" ht="15">
      <c r="A7" s="31"/>
      <c r="B7" s="31" t="s">
        <v>17</v>
      </c>
      <c r="C7" s="12">
        <v>1076884.8900000001</v>
      </c>
      <c r="D7" s="12"/>
      <c r="E7" s="12">
        <v>-347534.43</v>
      </c>
      <c r="F7" s="12">
        <v>-80362.03999999992</v>
      </c>
      <c r="G7" s="12"/>
      <c r="H7" s="12">
        <v>-18767.16</v>
      </c>
      <c r="I7" s="12">
        <f>SUM(C7:H7)</f>
        <v>630221.2600000002</v>
      </c>
      <c r="J7" s="12"/>
      <c r="K7" s="12">
        <v>904493.51</v>
      </c>
      <c r="L7" s="12"/>
      <c r="M7" s="12">
        <v>-344978</v>
      </c>
      <c r="N7" s="12">
        <v>-86500.36</v>
      </c>
      <c r="O7" s="12"/>
      <c r="P7" s="12">
        <v>36851.9</v>
      </c>
      <c r="Q7" s="12">
        <f>SUM(K7:P7)</f>
        <v>509867.05000000005</v>
      </c>
      <c r="R7" s="31"/>
      <c r="S7" s="138">
        <f>+C7+F7</f>
        <v>996522.8500000002</v>
      </c>
    </row>
    <row r="8" spans="1:19" s="39" customFormat="1" ht="15">
      <c r="A8" s="31"/>
      <c r="B8" s="31" t="s">
        <v>18</v>
      </c>
      <c r="C8" s="12">
        <v>844723.9299999999</v>
      </c>
      <c r="D8" s="12"/>
      <c r="E8" s="12">
        <v>0</v>
      </c>
      <c r="F8" s="12">
        <v>-134889.34999999998</v>
      </c>
      <c r="G8" s="12"/>
      <c r="H8" s="12">
        <v>0</v>
      </c>
      <c r="I8" s="12">
        <f aca="true" t="shared" si="0" ref="I8:I20">SUM(C8:H8)</f>
        <v>709834.58</v>
      </c>
      <c r="J8" s="12"/>
      <c r="K8" s="12">
        <v>684414.21</v>
      </c>
      <c r="L8" s="12"/>
      <c r="M8" s="12">
        <v>0</v>
      </c>
      <c r="N8" s="12">
        <v>-143856.92</v>
      </c>
      <c r="O8" s="12"/>
      <c r="P8" s="12"/>
      <c r="Q8" s="12">
        <f aca="true" t="shared" si="1" ref="Q8:Q20">SUM(K8:P8)</f>
        <v>540557.2899999999</v>
      </c>
      <c r="R8" s="31"/>
      <c r="S8" s="138">
        <f aca="true" t="shared" si="2" ref="S8:S20">+C8+F8</f>
        <v>709834.58</v>
      </c>
    </row>
    <row r="9" spans="1:19" s="39" customFormat="1" ht="15">
      <c r="A9" s="31"/>
      <c r="B9" s="31" t="s">
        <v>14</v>
      </c>
      <c r="C9" s="12">
        <v>709770.5400000002</v>
      </c>
      <c r="D9" s="12"/>
      <c r="E9" s="12">
        <v>-312679</v>
      </c>
      <c r="F9" s="12">
        <v>-13869.01000000001</v>
      </c>
      <c r="G9" s="12"/>
      <c r="H9" s="12">
        <v>13404.21</v>
      </c>
      <c r="I9" s="12">
        <f t="shared" si="0"/>
        <v>396626.74000000017</v>
      </c>
      <c r="J9" s="12"/>
      <c r="K9" s="12">
        <v>724818.41</v>
      </c>
      <c r="L9" s="12"/>
      <c r="M9" s="12">
        <v>-304417</v>
      </c>
      <c r="N9" s="12">
        <v>-22373.9</v>
      </c>
      <c r="O9" s="12"/>
      <c r="P9" s="12">
        <v>7753.94</v>
      </c>
      <c r="Q9" s="12">
        <f t="shared" si="1"/>
        <v>405781.45</v>
      </c>
      <c r="R9" s="31"/>
      <c r="S9" s="138">
        <f t="shared" si="2"/>
        <v>695901.5300000001</v>
      </c>
    </row>
    <row r="10" spans="1:19" s="39" customFormat="1" ht="15">
      <c r="A10" s="31"/>
      <c r="B10" s="31" t="s">
        <v>24</v>
      </c>
      <c r="C10" s="12">
        <v>0</v>
      </c>
      <c r="D10" s="12"/>
      <c r="E10" s="12">
        <v>0</v>
      </c>
      <c r="F10" s="12">
        <v>231.84743169398908</v>
      </c>
      <c r="G10" s="12"/>
      <c r="H10" s="12">
        <v>0</v>
      </c>
      <c r="I10" s="12">
        <f t="shared" si="0"/>
        <v>231.84743169398908</v>
      </c>
      <c r="J10" s="12"/>
      <c r="K10" s="12">
        <v>719.12</v>
      </c>
      <c r="L10" s="12"/>
      <c r="M10" s="12">
        <v>-412</v>
      </c>
      <c r="N10" s="12">
        <v>-231.85</v>
      </c>
      <c r="O10" s="12"/>
      <c r="P10" s="12">
        <v>0</v>
      </c>
      <c r="Q10" s="12">
        <f t="shared" si="1"/>
        <v>75.27000000000001</v>
      </c>
      <c r="R10" s="31"/>
      <c r="S10" s="138">
        <f t="shared" si="2"/>
        <v>231.84743169398908</v>
      </c>
    </row>
    <row r="11" spans="1:19" s="39" customFormat="1" ht="15">
      <c r="A11" s="31"/>
      <c r="B11" s="31" t="s">
        <v>16</v>
      </c>
      <c r="C11" s="12">
        <v>9791.3</v>
      </c>
      <c r="D11" s="12"/>
      <c r="E11" s="12">
        <v>-6282</v>
      </c>
      <c r="F11" s="12">
        <v>4664.714840444645</v>
      </c>
      <c r="G11" s="12"/>
      <c r="H11" s="12">
        <v>-2283.35</v>
      </c>
      <c r="I11" s="12">
        <f t="shared" si="0"/>
        <v>5890.664840444644</v>
      </c>
      <c r="J11" s="12"/>
      <c r="K11" s="12">
        <v>13883</v>
      </c>
      <c r="L11" s="12"/>
      <c r="M11" s="12">
        <v>-7878</v>
      </c>
      <c r="N11" s="12">
        <v>-1014.33</v>
      </c>
      <c r="O11" s="12"/>
      <c r="P11" s="12">
        <v>497.03</v>
      </c>
      <c r="Q11" s="12">
        <f t="shared" si="1"/>
        <v>5487.7</v>
      </c>
      <c r="R11" s="31"/>
      <c r="S11" s="138">
        <f t="shared" si="2"/>
        <v>14456.014840444645</v>
      </c>
    </row>
    <row r="12" spans="1:19" s="39" customFormat="1" ht="15">
      <c r="A12" s="31"/>
      <c r="B12" s="31" t="s">
        <v>40</v>
      </c>
      <c r="C12" s="12">
        <v>480146.06000000006</v>
      </c>
      <c r="D12" s="12"/>
      <c r="E12" s="12">
        <v>-306363.09</v>
      </c>
      <c r="F12" s="12">
        <v>-9745.25</v>
      </c>
      <c r="G12" s="12"/>
      <c r="H12" s="12">
        <v>-12425.320000000007</v>
      </c>
      <c r="I12" s="12">
        <f t="shared" si="0"/>
        <v>151612.40000000002</v>
      </c>
      <c r="J12" s="12"/>
      <c r="K12" s="12">
        <v>520042.65</v>
      </c>
      <c r="L12" s="12"/>
      <c r="M12" s="12">
        <v>-314609.43</v>
      </c>
      <c r="N12" s="12">
        <v>-45901.12</v>
      </c>
      <c r="O12" s="12"/>
      <c r="P12" s="12">
        <v>-7744.21</v>
      </c>
      <c r="Q12" s="12">
        <f t="shared" si="1"/>
        <v>151787.89000000004</v>
      </c>
      <c r="R12" s="31"/>
      <c r="S12" s="138">
        <f t="shared" si="2"/>
        <v>470400.81000000006</v>
      </c>
    </row>
    <row r="13" spans="1:19" s="39" customFormat="1" ht="15">
      <c r="A13" s="31"/>
      <c r="B13" s="31" t="s">
        <v>21</v>
      </c>
      <c r="C13" s="12">
        <v>844035.6299999999</v>
      </c>
      <c r="D13" s="12"/>
      <c r="E13" s="12">
        <v>-606881.07</v>
      </c>
      <c r="F13" s="12">
        <v>210170.50999999978</v>
      </c>
      <c r="G13" s="12"/>
      <c r="H13" s="12">
        <v>-270516.35</v>
      </c>
      <c r="I13" s="12">
        <f t="shared" si="0"/>
        <v>176808.71999999974</v>
      </c>
      <c r="J13" s="12"/>
      <c r="K13" s="12">
        <v>1105374.39</v>
      </c>
      <c r="L13" s="12"/>
      <c r="M13" s="12">
        <v>-861092.44</v>
      </c>
      <c r="N13" s="12">
        <v>-604172.65</v>
      </c>
      <c r="O13" s="12"/>
      <c r="P13" s="12">
        <v>576163.99</v>
      </c>
      <c r="Q13" s="12">
        <f t="shared" si="1"/>
        <v>216273.28999999992</v>
      </c>
      <c r="R13" s="31"/>
      <c r="S13" s="138">
        <f t="shared" si="2"/>
        <v>1054206.1399999997</v>
      </c>
    </row>
    <row r="14" spans="1:19" s="39" customFormat="1" ht="15">
      <c r="A14" s="31"/>
      <c r="B14" s="31" t="s">
        <v>10</v>
      </c>
      <c r="C14" s="12">
        <v>5870008.920000001</v>
      </c>
      <c r="D14" s="12"/>
      <c r="E14" s="12">
        <v>-102977.83</v>
      </c>
      <c r="F14" s="12">
        <v>1172.3099999995902</v>
      </c>
      <c r="G14" s="12"/>
      <c r="H14" s="12">
        <v>0</v>
      </c>
      <c r="I14" s="12">
        <f t="shared" si="0"/>
        <v>5768203.4</v>
      </c>
      <c r="J14" s="12"/>
      <c r="K14" s="12">
        <v>5871457.84</v>
      </c>
      <c r="L14" s="12"/>
      <c r="M14" s="12">
        <v>-121220.58</v>
      </c>
      <c r="N14" s="12">
        <v>254186.55</v>
      </c>
      <c r="O14" s="12"/>
      <c r="P14" s="12">
        <v>0</v>
      </c>
      <c r="Q14" s="12">
        <f t="shared" si="1"/>
        <v>6004423.81</v>
      </c>
      <c r="R14" s="31"/>
      <c r="S14" s="138">
        <f t="shared" si="2"/>
        <v>5871181.23</v>
      </c>
    </row>
    <row r="15" spans="1:19" s="39" customFormat="1" ht="15">
      <c r="A15" s="31"/>
      <c r="B15" s="31" t="s">
        <v>41</v>
      </c>
      <c r="C15" s="12">
        <v>61114.09</v>
      </c>
      <c r="D15" s="12"/>
      <c r="E15" s="12">
        <v>0</v>
      </c>
      <c r="F15" s="12">
        <v>-12281.003756102451</v>
      </c>
      <c r="G15" s="12"/>
      <c r="H15" s="12">
        <v>-114.76</v>
      </c>
      <c r="I15" s="12">
        <f t="shared" si="0"/>
        <v>48718.32624389754</v>
      </c>
      <c r="J15" s="12"/>
      <c r="K15" s="12">
        <v>37590.77</v>
      </c>
      <c r="L15" s="12"/>
      <c r="M15" s="12">
        <v>-384</v>
      </c>
      <c r="N15" s="12">
        <v>389.85</v>
      </c>
      <c r="O15" s="12"/>
      <c r="P15" s="12">
        <v>114.76</v>
      </c>
      <c r="Q15" s="12">
        <f t="shared" si="1"/>
        <v>37711.38</v>
      </c>
      <c r="R15" s="31"/>
      <c r="S15" s="138">
        <f t="shared" si="2"/>
        <v>48833.086243897546</v>
      </c>
    </row>
    <row r="16" spans="1:19" s="39" customFormat="1" ht="15">
      <c r="A16" s="31"/>
      <c r="B16" s="31" t="s">
        <v>26</v>
      </c>
      <c r="C16" s="12">
        <v>281888.6</v>
      </c>
      <c r="D16" s="12"/>
      <c r="E16" s="12">
        <v>-173795.01</v>
      </c>
      <c r="F16" s="12">
        <v>-28824.660000000003</v>
      </c>
      <c r="G16" s="12"/>
      <c r="H16" s="12">
        <v>14858.630000000001</v>
      </c>
      <c r="I16" s="12">
        <f t="shared" si="0"/>
        <v>94127.55999999997</v>
      </c>
      <c r="J16" s="12"/>
      <c r="K16" s="12">
        <v>246497.23</v>
      </c>
      <c r="L16" s="12"/>
      <c r="M16" s="12">
        <v>-147933.03</v>
      </c>
      <c r="N16" s="12">
        <v>8332.04</v>
      </c>
      <c r="O16" s="12"/>
      <c r="P16" s="12">
        <v>-10636.58</v>
      </c>
      <c r="Q16" s="12">
        <f t="shared" si="1"/>
        <v>96259.66000000002</v>
      </c>
      <c r="R16" s="31"/>
      <c r="S16" s="138">
        <f t="shared" si="2"/>
        <v>253063.93999999997</v>
      </c>
    </row>
    <row r="17" spans="1:19" s="39" customFormat="1" ht="15">
      <c r="A17" s="31"/>
      <c r="B17" s="31" t="s">
        <v>11</v>
      </c>
      <c r="C17" s="12">
        <v>54773.69</v>
      </c>
      <c r="D17" s="12"/>
      <c r="E17" s="12">
        <v>-12097.29</v>
      </c>
      <c r="F17" s="12">
        <v>3668.7</v>
      </c>
      <c r="G17" s="12"/>
      <c r="H17" s="12">
        <v>1741.29</v>
      </c>
      <c r="I17" s="12">
        <f t="shared" si="0"/>
        <v>48086.39</v>
      </c>
      <c r="J17" s="12"/>
      <c r="K17" s="12">
        <v>74226.5</v>
      </c>
      <c r="L17" s="12"/>
      <c r="M17" s="12">
        <v>-10295.29</v>
      </c>
      <c r="N17" s="12">
        <v>-30996.95</v>
      </c>
      <c r="O17" s="12"/>
      <c r="P17" s="12">
        <v>2470.79</v>
      </c>
      <c r="Q17" s="12">
        <f t="shared" si="1"/>
        <v>35405.049999999996</v>
      </c>
      <c r="R17" s="31"/>
      <c r="S17" s="138">
        <f t="shared" si="2"/>
        <v>58442.39</v>
      </c>
    </row>
    <row r="18" spans="1:19" s="39" customFormat="1" ht="15">
      <c r="A18" s="31"/>
      <c r="B18" s="31" t="s">
        <v>29</v>
      </c>
      <c r="C18" s="12">
        <v>255</v>
      </c>
      <c r="D18" s="12"/>
      <c r="E18" s="12">
        <v>0</v>
      </c>
      <c r="F18" s="12">
        <v>-161.38</v>
      </c>
      <c r="G18" s="12"/>
      <c r="H18" s="12">
        <v>0</v>
      </c>
      <c r="I18" s="12">
        <f t="shared" si="0"/>
        <v>93.62</v>
      </c>
      <c r="J18" s="12"/>
      <c r="K18" s="12"/>
      <c r="L18" s="12"/>
      <c r="M18" s="12"/>
      <c r="N18" s="12"/>
      <c r="O18" s="12"/>
      <c r="P18" s="12"/>
      <c r="Q18" s="12"/>
      <c r="R18" s="31"/>
      <c r="S18" s="138">
        <f t="shared" si="2"/>
        <v>93.62</v>
      </c>
    </row>
    <row r="19" spans="1:19" s="39" customFormat="1" ht="15">
      <c r="A19" s="31"/>
      <c r="B19" s="31" t="s">
        <v>42</v>
      </c>
      <c r="C19" s="12">
        <v>182835.66</v>
      </c>
      <c r="D19" s="12"/>
      <c r="E19" s="12">
        <v>0</v>
      </c>
      <c r="F19" s="12">
        <v>1579.32</v>
      </c>
      <c r="G19" s="12"/>
      <c r="H19" s="12">
        <v>0</v>
      </c>
      <c r="I19" s="12">
        <f t="shared" si="0"/>
        <v>184414.98</v>
      </c>
      <c r="J19" s="12"/>
      <c r="K19" s="12">
        <v>204329.1</v>
      </c>
      <c r="L19" s="12"/>
      <c r="M19" s="12">
        <v>0</v>
      </c>
      <c r="N19" s="12">
        <v>2131.03</v>
      </c>
      <c r="O19" s="12"/>
      <c r="P19" s="12">
        <v>0</v>
      </c>
      <c r="Q19" s="12">
        <f t="shared" si="1"/>
        <v>206460.13</v>
      </c>
      <c r="R19" s="31"/>
      <c r="S19" s="138">
        <f t="shared" si="2"/>
        <v>184414.98</v>
      </c>
    </row>
    <row r="20" spans="1:19" s="39" customFormat="1" ht="15">
      <c r="A20" s="31"/>
      <c r="B20" s="31" t="s">
        <v>12</v>
      </c>
      <c r="C20" s="24">
        <v>72956.94</v>
      </c>
      <c r="D20" s="24"/>
      <c r="E20" s="24">
        <v>-89622.79</v>
      </c>
      <c r="F20" s="24">
        <v>-16932.4</v>
      </c>
      <c r="G20" s="24"/>
      <c r="H20" s="24">
        <v>44242.140000000014</v>
      </c>
      <c r="I20" s="24">
        <f t="shared" si="0"/>
        <v>10643.890000000021</v>
      </c>
      <c r="J20" s="12"/>
      <c r="K20" s="24">
        <v>72600</v>
      </c>
      <c r="L20" s="24"/>
      <c r="M20" s="24">
        <v>-30870</v>
      </c>
      <c r="N20" s="24">
        <v>-35402.19</v>
      </c>
      <c r="O20" s="24"/>
      <c r="P20" s="24"/>
      <c r="Q20" s="24">
        <f t="shared" si="1"/>
        <v>6327.809999999998</v>
      </c>
      <c r="R20" s="31"/>
      <c r="S20" s="138">
        <f t="shared" si="2"/>
        <v>56024.54</v>
      </c>
    </row>
    <row r="21" spans="1:18" s="39" customFormat="1" ht="15">
      <c r="A21" s="31"/>
      <c r="B21" s="31"/>
      <c r="C21" s="15"/>
      <c r="D21" s="15"/>
      <c r="E21" s="15"/>
      <c r="F21" s="15"/>
      <c r="G21" s="15"/>
      <c r="H21" s="15"/>
      <c r="I21" s="12"/>
      <c r="J21" s="12"/>
      <c r="K21" s="12"/>
      <c r="L21" s="12"/>
      <c r="M21" s="12"/>
      <c r="N21" s="12"/>
      <c r="O21" s="12"/>
      <c r="P21" s="12"/>
      <c r="Q21" s="12"/>
      <c r="R21" s="31"/>
    </row>
    <row r="22" spans="1:18" s="41" customFormat="1" ht="15" thickBot="1">
      <c r="A22" s="40"/>
      <c r="B22" s="40" t="s">
        <v>3</v>
      </c>
      <c r="C22" s="25">
        <f>SUM(C7:C20)</f>
        <v>10489185.25</v>
      </c>
      <c r="D22" s="25">
        <f>SUM(D7:D20)</f>
        <v>0</v>
      </c>
      <c r="E22" s="25">
        <f aca="true" t="shared" si="3" ref="E22:Q22">SUM(E7:E20)</f>
        <v>-1958232.51</v>
      </c>
      <c r="F22" s="25">
        <f t="shared" si="3"/>
        <v>-75577.69148396436</v>
      </c>
      <c r="G22" s="25">
        <f t="shared" si="3"/>
        <v>0</v>
      </c>
      <c r="H22" s="25">
        <f t="shared" si="3"/>
        <v>-229860.66999999998</v>
      </c>
      <c r="I22" s="25">
        <f>SUM(I7:I20)</f>
        <v>8225514.378516037</v>
      </c>
      <c r="J22" s="14"/>
      <c r="K22" s="25">
        <f t="shared" si="3"/>
        <v>10460446.729999999</v>
      </c>
      <c r="L22" s="25">
        <f t="shared" si="3"/>
        <v>0</v>
      </c>
      <c r="M22" s="25">
        <f t="shared" si="3"/>
        <v>-2144089.77</v>
      </c>
      <c r="N22" s="25">
        <f>SUM(N7:N20)</f>
        <v>-705410.8</v>
      </c>
      <c r="O22" s="25">
        <f t="shared" si="3"/>
        <v>0</v>
      </c>
      <c r="P22" s="25">
        <f t="shared" si="3"/>
        <v>605471.6200000001</v>
      </c>
      <c r="Q22" s="25">
        <f t="shared" si="3"/>
        <v>8216417.779999999</v>
      </c>
      <c r="R22" s="40"/>
    </row>
    <row r="23" spans="1:18" s="39" customFormat="1" ht="15.75" thickTop="1">
      <c r="A23" s="31"/>
      <c r="B23" s="31"/>
      <c r="C23" s="31"/>
      <c r="D23" s="31"/>
      <c r="E23" s="31"/>
      <c r="F23" s="31"/>
      <c r="G23" s="31"/>
      <c r="H23" s="31"/>
      <c r="I23" s="31"/>
      <c r="J23" s="32"/>
      <c r="K23" s="42"/>
      <c r="L23" s="42"/>
      <c r="M23" s="42"/>
      <c r="N23" s="42"/>
      <c r="O23" s="42"/>
      <c r="P23" s="42"/>
      <c r="Q23" s="42"/>
      <c r="R23" s="31"/>
    </row>
    <row r="24" spans="4:17" ht="15">
      <c r="D24" s="66"/>
      <c r="K24" s="42"/>
      <c r="L24" s="42"/>
      <c r="M24" s="42"/>
      <c r="N24" s="42"/>
      <c r="O24" s="42"/>
      <c r="P24" s="42"/>
      <c r="Q24" s="42"/>
    </row>
    <row r="25" spans="1:18" s="47" customFormat="1" ht="15">
      <c r="A25" s="43"/>
      <c r="B25" s="43" t="s">
        <v>53</v>
      </c>
      <c r="C25" s="44">
        <v>10489185.2500001</v>
      </c>
      <c r="D25" s="44"/>
      <c r="E25" s="44">
        <v>-1958232.51</v>
      </c>
      <c r="F25" s="44">
        <v>-75577.69</v>
      </c>
      <c r="G25" s="44">
        <v>0</v>
      </c>
      <c r="H25" s="44">
        <v>-229860.67</v>
      </c>
      <c r="I25" s="45">
        <f>SUM(C25:H25)</f>
        <v>8225514.380000101</v>
      </c>
      <c r="J25" s="46"/>
      <c r="K25" s="44">
        <f>+'BU'!H13</f>
        <v>10489185.2500001</v>
      </c>
      <c r="L25" s="44"/>
      <c r="M25" s="44">
        <f>+'BU'!H17</f>
        <v>-1958232.51</v>
      </c>
      <c r="N25" s="44">
        <f>+'BU'!H18</f>
        <v>-75577.69</v>
      </c>
      <c r="O25" s="44"/>
      <c r="P25" s="44">
        <f>+'BU'!H20</f>
        <v>-229860.67</v>
      </c>
      <c r="Q25" s="45">
        <f>SUM(K25:P25)</f>
        <v>8225514.380000101</v>
      </c>
      <c r="R25" s="43"/>
    </row>
    <row r="26" spans="3:17" ht="15">
      <c r="C26" s="48">
        <f>+C22-C25</f>
        <v>-1.0058283805847168E-07</v>
      </c>
      <c r="D26" s="48">
        <f aca="true" t="shared" si="4" ref="D26:P26">+D22-D25</f>
        <v>0</v>
      </c>
      <c r="E26" s="48">
        <f t="shared" si="4"/>
        <v>0</v>
      </c>
      <c r="F26" s="48">
        <f t="shared" si="4"/>
        <v>-0.0014839643554296345</v>
      </c>
      <c r="G26" s="48">
        <f t="shared" si="4"/>
        <v>0</v>
      </c>
      <c r="H26" s="48">
        <f t="shared" si="4"/>
        <v>0</v>
      </c>
      <c r="I26" s="48">
        <f t="shared" si="4"/>
        <v>-0.0014840643852949142</v>
      </c>
      <c r="J26" s="49">
        <f t="shared" si="4"/>
        <v>0</v>
      </c>
      <c r="K26" s="48">
        <f t="shared" si="4"/>
        <v>-28738.520000102</v>
      </c>
      <c r="L26" s="48">
        <f t="shared" si="4"/>
        <v>0</v>
      </c>
      <c r="M26" s="48">
        <f t="shared" si="4"/>
        <v>-185857.26</v>
      </c>
      <c r="N26" s="48">
        <f t="shared" si="4"/>
        <v>-629833.1100000001</v>
      </c>
      <c r="O26" s="48"/>
      <c r="P26" s="48">
        <f t="shared" si="4"/>
        <v>835332.2900000002</v>
      </c>
      <c r="Q26" s="48">
        <f>+Q22-Q25</f>
        <v>-9096.600000102073</v>
      </c>
    </row>
  </sheetData>
  <sheetProtection/>
  <mergeCells count="2">
    <mergeCell ref="C4:I4"/>
    <mergeCell ref="K4:Q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3:P43"/>
  <sheetViews>
    <sheetView showGridLines="0" zoomScalePageLayoutView="0" workbookViewId="0" topLeftCell="A1">
      <selection activeCell="B24" sqref="B24"/>
    </sheetView>
  </sheetViews>
  <sheetFormatPr defaultColWidth="9.140625" defaultRowHeight="12.75"/>
  <cols>
    <col min="2" max="2" width="29.28125" style="0" customWidth="1"/>
    <col min="3" max="3" width="13.7109375" style="52" customWidth="1"/>
    <col min="4" max="4" width="10.57421875" style="52" customWidth="1"/>
    <col min="5" max="5" width="11.00390625" style="52" customWidth="1"/>
    <col min="6" max="6" width="11.28125" style="52" customWidth="1"/>
    <col min="7" max="7" width="11.57421875" style="52" customWidth="1"/>
    <col min="8" max="8" width="11.28125" style="52" customWidth="1"/>
    <col min="9" max="10" width="10.7109375" style="52" customWidth="1"/>
    <col min="11" max="11" width="12.7109375" style="52" customWidth="1"/>
    <col min="12" max="12" width="10.57421875" style="52" customWidth="1"/>
    <col min="13" max="13" width="11.421875" style="52" customWidth="1"/>
  </cols>
  <sheetData>
    <row r="3" spans="3:13" ht="14.25" customHeight="1">
      <c r="C3" s="317">
        <v>2016</v>
      </c>
      <c r="D3" s="317"/>
      <c r="E3" s="317"/>
      <c r="F3" s="317"/>
      <c r="G3" s="317"/>
      <c r="H3" s="317"/>
      <c r="I3" s="317"/>
      <c r="J3" s="317"/>
      <c r="K3" s="317"/>
      <c r="L3" s="317"/>
      <c r="M3" s="317"/>
    </row>
    <row r="4" spans="2:16" ht="88.5" customHeight="1">
      <c r="B4" t="s">
        <v>34</v>
      </c>
      <c r="C4" s="50" t="s">
        <v>54</v>
      </c>
      <c r="D4" s="50" t="s">
        <v>55</v>
      </c>
      <c r="E4" s="50" t="s">
        <v>56</v>
      </c>
      <c r="F4" s="50" t="s">
        <v>57</v>
      </c>
      <c r="G4" s="50" t="s">
        <v>58</v>
      </c>
      <c r="H4" s="50" t="s">
        <v>59</v>
      </c>
      <c r="I4" s="50" t="s">
        <v>60</v>
      </c>
      <c r="J4" s="50" t="s">
        <v>61</v>
      </c>
      <c r="K4" s="50" t="s">
        <v>62</v>
      </c>
      <c r="L4" s="50" t="s">
        <v>387</v>
      </c>
      <c r="M4" s="50" t="s">
        <v>13</v>
      </c>
      <c r="N4" s="51"/>
      <c r="O4" s="51"/>
      <c r="P4" s="51"/>
    </row>
    <row r="5" spans="3:16" ht="8.25" customHeight="1"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51"/>
      <c r="O5" s="51"/>
      <c r="P5" s="51"/>
    </row>
    <row r="6" spans="2:13" ht="12.75" customHeight="1">
      <c r="B6" t="s">
        <v>17</v>
      </c>
      <c r="C6" s="12">
        <f>670845.86-156.6</f>
        <v>670689.26</v>
      </c>
      <c r="D6" s="12">
        <v>33645.48628348727</v>
      </c>
      <c r="E6" s="12"/>
      <c r="F6" s="12">
        <v>156.6</v>
      </c>
      <c r="G6" s="12">
        <v>-193992</v>
      </c>
      <c r="H6" s="12">
        <f>37122.24+108.9</f>
        <v>37231.14</v>
      </c>
      <c r="I6" s="12">
        <f>-16574-108.9</f>
        <v>-16682.9</v>
      </c>
      <c r="J6" s="12">
        <v>87352.03</v>
      </c>
      <c r="K6" s="12">
        <v>-30418</v>
      </c>
      <c r="L6" s="12">
        <v>4117.8</v>
      </c>
      <c r="M6" s="15">
        <f>SUM(C6:L6)</f>
        <v>592099.4162834873</v>
      </c>
    </row>
    <row r="7" spans="2:13" ht="12.75" customHeight="1">
      <c r="B7" t="s">
        <v>18</v>
      </c>
      <c r="C7" s="12">
        <v>378473.09000000067</v>
      </c>
      <c r="D7" s="12">
        <v>64547.39</v>
      </c>
      <c r="E7" s="12"/>
      <c r="F7" s="12"/>
      <c r="G7" s="12"/>
      <c r="H7" s="12">
        <v>-8087.78</v>
      </c>
      <c r="I7" s="12"/>
      <c r="J7" s="12">
        <v>19176.95</v>
      </c>
      <c r="K7" s="12"/>
      <c r="L7" s="12">
        <v>141.74</v>
      </c>
      <c r="M7" s="15">
        <f aca="true" t="shared" si="0" ref="M7:M18">SUM(C7:L7)</f>
        <v>454251.39000000065</v>
      </c>
    </row>
    <row r="8" spans="2:13" ht="12.75" customHeight="1">
      <c r="B8" t="s">
        <v>14</v>
      </c>
      <c r="C8" s="12">
        <v>434656.77000000025</v>
      </c>
      <c r="D8" s="12">
        <v>21799.699849172343</v>
      </c>
      <c r="E8" s="12">
        <v>-15402.35</v>
      </c>
      <c r="F8" s="12"/>
      <c r="G8" s="12">
        <v>-208158</v>
      </c>
      <c r="H8" s="12">
        <v>13158.36</v>
      </c>
      <c r="I8" s="12">
        <v>-6620</v>
      </c>
      <c r="J8" s="12">
        <v>-20498.16</v>
      </c>
      <c r="K8" s="12">
        <v>10250</v>
      </c>
      <c r="L8" s="12">
        <v>-31.64</v>
      </c>
      <c r="M8" s="15">
        <f t="shared" si="0"/>
        <v>229154.67984917256</v>
      </c>
    </row>
    <row r="9" spans="2:13" ht="12.75" customHeight="1">
      <c r="B9" t="s">
        <v>24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5"/>
    </row>
    <row r="10" spans="2:13" ht="12.75" customHeight="1">
      <c r="B10" t="s">
        <v>16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5"/>
    </row>
    <row r="11" spans="2:13" ht="12.75" customHeight="1">
      <c r="B11" t="s">
        <v>40</v>
      </c>
      <c r="C11" s="12">
        <v>86211.45999999999</v>
      </c>
      <c r="D11" s="12">
        <v>4323.834531690202</v>
      </c>
      <c r="E11" s="12"/>
      <c r="F11" s="12"/>
      <c r="G11" s="12">
        <v>-43907.90000000001</v>
      </c>
      <c r="H11" s="12">
        <v>14587.45</v>
      </c>
      <c r="I11" s="12">
        <v>-7294</v>
      </c>
      <c r="J11" s="12">
        <v>7287.68</v>
      </c>
      <c r="K11" s="12">
        <v>-3642</v>
      </c>
      <c r="L11" s="12">
        <v>4557.59</v>
      </c>
      <c r="M11" s="15">
        <f t="shared" si="0"/>
        <v>62124.11453169018</v>
      </c>
    </row>
    <row r="12" spans="2:13" ht="12.75" customHeight="1">
      <c r="B12" t="s">
        <v>21</v>
      </c>
      <c r="C12" s="12">
        <v>127204.44000000003</v>
      </c>
      <c r="D12" s="12">
        <v>6379.789302446736</v>
      </c>
      <c r="E12" s="12"/>
      <c r="F12" s="12"/>
      <c r="G12" s="12">
        <v>-78237</v>
      </c>
      <c r="H12" s="12">
        <v>16557.85</v>
      </c>
      <c r="I12" s="12">
        <v>-8281</v>
      </c>
      <c r="J12" s="12">
        <v>16031.02</v>
      </c>
      <c r="K12" s="12">
        <v>-8016</v>
      </c>
      <c r="L12" s="12">
        <v>4770.99</v>
      </c>
      <c r="M12" s="15">
        <f t="shared" si="0"/>
        <v>76410.08930244678</v>
      </c>
    </row>
    <row r="13" spans="2:13" ht="12.75" customHeight="1">
      <c r="B13" t="s">
        <v>10</v>
      </c>
      <c r="C13" s="12">
        <v>2501639.049999999</v>
      </c>
      <c r="D13" s="12">
        <v>125466.76868962281</v>
      </c>
      <c r="E13" s="12">
        <v>-134127.41</v>
      </c>
      <c r="F13" s="12"/>
      <c r="G13" s="12">
        <v>-102688.09</v>
      </c>
      <c r="H13" s="12">
        <v>-476399.27</v>
      </c>
      <c r="I13" s="12">
        <v>209616.52999999994</v>
      </c>
      <c r="J13" s="12">
        <v>453344.34</v>
      </c>
      <c r="K13" s="12"/>
      <c r="L13" s="12">
        <v>12659.29</v>
      </c>
      <c r="M13" s="15">
        <f t="shared" si="0"/>
        <v>2589511.208689621</v>
      </c>
    </row>
    <row r="14" spans="2:13" ht="12.75" customHeight="1">
      <c r="B14" t="s">
        <v>41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5"/>
    </row>
    <row r="15" spans="2:13" ht="12.75" customHeight="1">
      <c r="B15" t="s">
        <v>26</v>
      </c>
      <c r="C15" s="12">
        <v>2886.96</v>
      </c>
      <c r="D15" s="12">
        <v>144.79208842546396</v>
      </c>
      <c r="E15" s="12"/>
      <c r="F15" s="12"/>
      <c r="G15" s="12">
        <v>-1443</v>
      </c>
      <c r="H15" s="12">
        <v>-18000</v>
      </c>
      <c r="I15" s="12">
        <v>9000</v>
      </c>
      <c r="J15" s="12">
        <v>384.81</v>
      </c>
      <c r="K15" s="12">
        <v>-192</v>
      </c>
      <c r="L15" s="12">
        <v>-1232.35</v>
      </c>
      <c r="M15" s="15">
        <f t="shared" si="0"/>
        <v>-8450.787911574536</v>
      </c>
    </row>
    <row r="16" spans="2:13" ht="12.75" customHeight="1">
      <c r="B16" t="s">
        <v>11</v>
      </c>
      <c r="C16" s="12">
        <v>3738.38</v>
      </c>
      <c r="D16" s="12">
        <v>187.49405863884016</v>
      </c>
      <c r="E16" s="12"/>
      <c r="F16" s="12"/>
      <c r="G16" s="12"/>
      <c r="H16" s="12">
        <v>-850</v>
      </c>
      <c r="I16" s="12"/>
      <c r="J16" s="12">
        <v>1903.34</v>
      </c>
      <c r="K16" s="12"/>
      <c r="L16" s="12">
        <v>159.95</v>
      </c>
      <c r="M16" s="15">
        <f t="shared" si="0"/>
        <v>5139.16405863884</v>
      </c>
    </row>
    <row r="17" spans="2:13" ht="12.75" customHeight="1">
      <c r="B17" t="s">
        <v>29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5"/>
    </row>
    <row r="18" spans="2:13" ht="12.75" customHeight="1">
      <c r="B18" t="s">
        <v>42</v>
      </c>
      <c r="C18" s="15">
        <v>39588.31</v>
      </c>
      <c r="D18" s="15">
        <v>1985.5051965162934</v>
      </c>
      <c r="E18" s="15"/>
      <c r="F18" s="15"/>
      <c r="G18" s="15"/>
      <c r="H18" s="15">
        <v>-16275.1</v>
      </c>
      <c r="I18" s="15"/>
      <c r="J18" s="15">
        <v>-15560.38</v>
      </c>
      <c r="K18" s="15"/>
      <c r="L18" s="15">
        <v>-2054.11</v>
      </c>
      <c r="M18" s="15">
        <f t="shared" si="0"/>
        <v>7684.225196516292</v>
      </c>
    </row>
    <row r="19" spans="2:13" ht="12.75" customHeight="1">
      <c r="B19" t="s">
        <v>12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</row>
    <row r="20" spans="3:13" ht="10.5" customHeight="1"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</row>
    <row r="21" spans="2:13" ht="15" thickBot="1">
      <c r="B21" s="6" t="s">
        <v>3</v>
      </c>
      <c r="C21" s="25">
        <f aca="true" t="shared" si="1" ref="C21:L21">SUM(C5:C18)</f>
        <v>4245087.719999999</v>
      </c>
      <c r="D21" s="129">
        <f t="shared" si="1"/>
        <v>258480.75999999995</v>
      </c>
      <c r="E21" s="25">
        <f t="shared" si="1"/>
        <v>-149529.76</v>
      </c>
      <c r="F21" s="25">
        <f t="shared" si="1"/>
        <v>156.6</v>
      </c>
      <c r="G21" s="25">
        <f t="shared" si="1"/>
        <v>-628425.99</v>
      </c>
      <c r="H21" s="25">
        <f t="shared" si="1"/>
        <v>-438077.35</v>
      </c>
      <c r="I21" s="25">
        <f t="shared" si="1"/>
        <v>179738.62999999995</v>
      </c>
      <c r="J21" s="25">
        <f t="shared" si="1"/>
        <v>549421.63</v>
      </c>
      <c r="K21" s="25">
        <f t="shared" si="1"/>
        <v>-32018</v>
      </c>
      <c r="L21" s="25">
        <f t="shared" si="1"/>
        <v>23089.260000000002</v>
      </c>
      <c r="M21" s="25">
        <f>SUM(M5:M18)</f>
        <v>4007923.499999999</v>
      </c>
    </row>
    <row r="22" ht="10.5" customHeight="1" thickTop="1"/>
    <row r="23" spans="2:14" s="53" customFormat="1" ht="12" hidden="1">
      <c r="B23" s="53" t="s">
        <v>63</v>
      </c>
      <c r="C23" s="54">
        <f>+'BU'!G28</f>
        <v>4998059.25</v>
      </c>
      <c r="D23" s="54">
        <f>+'BU'!G29</f>
        <v>266728.4</v>
      </c>
      <c r="E23" s="54">
        <f>+'BU'!G30</f>
        <v>-42308.13</v>
      </c>
      <c r="F23" s="54">
        <f>+'BU'!G31</f>
        <v>0</v>
      </c>
      <c r="G23" s="54">
        <f>+'BU'!G32</f>
        <v>-1269830.04</v>
      </c>
      <c r="H23" s="54">
        <f>+'BU'!G33</f>
        <v>-25636.77</v>
      </c>
      <c r="I23" s="54">
        <f>+'BU'!G34</f>
        <v>-143725.09</v>
      </c>
      <c r="J23" s="54">
        <f>+'BU'!G35</f>
        <v>207169.45</v>
      </c>
      <c r="K23" s="54">
        <f>+'BU'!G36</f>
        <v>-23118</v>
      </c>
      <c r="L23" s="54">
        <f>+'BU'!G37</f>
        <v>6961.3</v>
      </c>
      <c r="M23" s="54">
        <f>SUM(C23:L23)</f>
        <v>3974300.3700000006</v>
      </c>
      <c r="N23" s="54"/>
    </row>
    <row r="24" spans="3:13" ht="12.75" hidden="1">
      <c r="C24" s="54">
        <f>+C21-C23</f>
        <v>-752971.5300000012</v>
      </c>
      <c r="D24" s="54">
        <f aca="true" t="shared" si="2" ref="D24:M24">+D21-D23</f>
        <v>-8247.640000000072</v>
      </c>
      <c r="E24" s="54">
        <f t="shared" si="2"/>
        <v>-107221.63</v>
      </c>
      <c r="F24" s="54">
        <f t="shared" si="2"/>
        <v>156.6</v>
      </c>
      <c r="G24" s="54">
        <f t="shared" si="2"/>
        <v>641404.05</v>
      </c>
      <c r="H24" s="54">
        <f t="shared" si="2"/>
        <v>-412440.57999999996</v>
      </c>
      <c r="I24" s="54">
        <f t="shared" si="2"/>
        <v>323463.72</v>
      </c>
      <c r="J24" s="54">
        <f t="shared" si="2"/>
        <v>342252.18</v>
      </c>
      <c r="K24" s="54">
        <f t="shared" si="2"/>
        <v>-8900</v>
      </c>
      <c r="L24" s="54">
        <f t="shared" si="2"/>
        <v>16127.960000000003</v>
      </c>
      <c r="M24" s="54">
        <f t="shared" si="2"/>
        <v>33623.12999999849</v>
      </c>
    </row>
    <row r="25" spans="3:13" ht="12.75" hidden="1"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</row>
    <row r="26" spans="3:13" ht="12.75" hidden="1"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</row>
    <row r="27" spans="3:13" ht="12.75"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</row>
    <row r="28" spans="3:13" ht="12.75">
      <c r="C28" s="317">
        <v>2015</v>
      </c>
      <c r="D28" s="317"/>
      <c r="E28" s="317"/>
      <c r="F28" s="317"/>
      <c r="G28" s="317"/>
      <c r="H28" s="317"/>
      <c r="I28" s="317"/>
      <c r="J28" s="317"/>
      <c r="K28" s="317"/>
      <c r="L28" s="317"/>
      <c r="M28" s="317"/>
    </row>
    <row r="29" spans="2:16" ht="81.75" customHeight="1">
      <c r="B29" t="s">
        <v>34</v>
      </c>
      <c r="C29" s="50" t="str">
        <f>+C4</f>
        <v>Obračunate bruto naknade šteta</v>
      </c>
      <c r="D29" s="50" t="str">
        <f aca="true" t="shared" si="3" ref="D29:M29">+D4</f>
        <v>Troškovi vezani za isplatu šteta</v>
      </c>
      <c r="E29" s="50" t="str">
        <f t="shared" si="3"/>
        <v>Prihode  ostvareni iz bruto regresnih potraživanja</v>
      </c>
      <c r="F29" s="50" t="str">
        <f t="shared" si="3"/>
        <v>Udio u naknadama šteta iz prihvaćenih saosiguranja</v>
      </c>
      <c r="G29" s="50" t="str">
        <f t="shared" si="3"/>
        <v>Umanjenje za udio saos., i reos. u naknadama šteta</v>
      </c>
      <c r="H29" s="50" t="str">
        <f t="shared" si="3"/>
        <v>Promjene bruto rezervisanja za nastale prijavljene štete (+/-)</v>
      </c>
      <c r="I29" s="50" t="str">
        <f t="shared" si="3"/>
        <v>Promjene rezervisanja za nastale prijavljene štete za saos. i reos.dio (+/-)</v>
      </c>
      <c r="J29" s="50" t="str">
        <f t="shared" si="3"/>
        <v>Promjena bruto rezervisanja za nastale neprijavljene štete (+/-)</v>
      </c>
      <c r="K29" s="50" t="str">
        <f t="shared" si="3"/>
        <v>Umanjenje za udjele saos. i reos.  u rezervisanjima za nastale neprijavljene štete</v>
      </c>
      <c r="L29" s="50" t="str">
        <f t="shared" si="3"/>
        <v>Promjena rezervisanja za troškove procjene i likvidacije šteta</v>
      </c>
      <c r="M29" s="50" t="str">
        <f t="shared" si="3"/>
        <v>Rashodi naknada šteta</v>
      </c>
      <c r="N29" s="51"/>
      <c r="O29" s="51"/>
      <c r="P29" s="51"/>
    </row>
    <row r="30" spans="3:16" ht="6.75" customHeight="1"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1"/>
      <c r="O30" s="51"/>
      <c r="P30" s="51"/>
    </row>
    <row r="31" spans="2:13" ht="15">
      <c r="B31" t="s">
        <v>17</v>
      </c>
      <c r="C31" s="12">
        <v>615419.87</v>
      </c>
      <c r="D31" s="12">
        <v>36847.4</v>
      </c>
      <c r="E31" s="12"/>
      <c r="F31" s="12">
        <v>1381.63</v>
      </c>
      <c r="G31" s="12">
        <v>-168809</v>
      </c>
      <c r="H31" s="12">
        <v>-66926.65</v>
      </c>
      <c r="I31" s="12">
        <v>6500</v>
      </c>
      <c r="J31" s="12">
        <v>56817.56</v>
      </c>
      <c r="K31" s="12">
        <v>12048</v>
      </c>
      <c r="L31" s="12">
        <v>6786.14</v>
      </c>
      <c r="M31" s="15">
        <f>SUM(C31:L31)</f>
        <v>500064.95</v>
      </c>
    </row>
    <row r="32" spans="2:13" ht="15">
      <c r="B32" t="s">
        <v>18</v>
      </c>
      <c r="C32" s="12">
        <v>236893.91</v>
      </c>
      <c r="D32" s="12">
        <v>14151.92</v>
      </c>
      <c r="E32" s="12"/>
      <c r="F32" s="12"/>
      <c r="G32" s="12"/>
      <c r="H32" s="12">
        <v>5793.22</v>
      </c>
      <c r="I32" s="12"/>
      <c r="J32" s="12">
        <v>26499.13</v>
      </c>
      <c r="K32" s="12"/>
      <c r="L32" s="12">
        <v>2237.56</v>
      </c>
      <c r="M32" s="15">
        <f aca="true" t="shared" si="4" ref="M32:M39">SUM(C32:L32)</f>
        <v>285575.74</v>
      </c>
    </row>
    <row r="33" spans="2:13" ht="15">
      <c r="B33" t="s">
        <v>14</v>
      </c>
      <c r="C33" s="12">
        <v>458184.66</v>
      </c>
      <c r="D33" s="12">
        <v>27371.71</v>
      </c>
      <c r="E33" s="12">
        <v>-10053.17</v>
      </c>
      <c r="F33" s="12"/>
      <c r="G33" s="12">
        <v>-220652</v>
      </c>
      <c r="H33" s="12">
        <v>-12573.24</v>
      </c>
      <c r="I33" s="12">
        <v>5788.76</v>
      </c>
      <c r="J33" s="12">
        <v>22342.44</v>
      </c>
      <c r="K33" s="12">
        <v>-11172</v>
      </c>
      <c r="L33" s="12">
        <v>995.19</v>
      </c>
      <c r="M33" s="15">
        <f t="shared" si="4"/>
        <v>260232.35000000003</v>
      </c>
    </row>
    <row r="34" spans="2:13" ht="15">
      <c r="B34" t="s">
        <v>40</v>
      </c>
      <c r="C34" s="12">
        <v>81246.5</v>
      </c>
      <c r="D34" s="12">
        <v>4853.62</v>
      </c>
      <c r="E34" s="12"/>
      <c r="F34" s="12"/>
      <c r="G34" s="12">
        <v>-43334.72</v>
      </c>
      <c r="H34" s="12">
        <v>22249.77</v>
      </c>
      <c r="I34" s="12">
        <v>-11124</v>
      </c>
      <c r="J34" s="12">
        <v>23307.63</v>
      </c>
      <c r="K34" s="12">
        <v>-11655</v>
      </c>
      <c r="L34" s="12">
        <v>5508.04</v>
      </c>
      <c r="M34" s="15">
        <f t="shared" si="4"/>
        <v>71051.84</v>
      </c>
    </row>
    <row r="35" spans="2:13" ht="15">
      <c r="B35" t="s">
        <v>21</v>
      </c>
      <c r="C35" s="12">
        <v>160486.74</v>
      </c>
      <c r="D35" s="12">
        <v>9587.39</v>
      </c>
      <c r="E35" s="12"/>
      <c r="F35" s="12"/>
      <c r="G35" s="12">
        <v>-83324.61</v>
      </c>
      <c r="H35" s="12">
        <v>-45238.03</v>
      </c>
      <c r="I35" s="12">
        <v>26056</v>
      </c>
      <c r="J35" s="12">
        <v>11729.94</v>
      </c>
      <c r="K35" s="12">
        <v>-5868</v>
      </c>
      <c r="L35" s="12">
        <v>-223.75</v>
      </c>
      <c r="M35" s="15">
        <f t="shared" si="4"/>
        <v>73205.68000000001</v>
      </c>
    </row>
    <row r="36" spans="2:13" ht="15">
      <c r="B36" t="s">
        <v>10</v>
      </c>
      <c r="C36" s="12">
        <v>2418444.4</v>
      </c>
      <c r="D36" s="12">
        <v>144705.68</v>
      </c>
      <c r="E36" s="12">
        <v>-73746.99</v>
      </c>
      <c r="F36" s="12">
        <v>3834.44</v>
      </c>
      <c r="G36" s="12">
        <v>0</v>
      </c>
      <c r="H36" s="12">
        <v>629190.14</v>
      </c>
      <c r="I36" s="12">
        <v>-424596</v>
      </c>
      <c r="J36" s="12">
        <v>461086.54</v>
      </c>
      <c r="K36" s="12">
        <v>0</v>
      </c>
      <c r="L36" s="12">
        <v>73261.85</v>
      </c>
      <c r="M36" s="15">
        <f t="shared" si="4"/>
        <v>3232180.06</v>
      </c>
    </row>
    <row r="37" spans="2:13" ht="15">
      <c r="B37" t="s">
        <v>26</v>
      </c>
      <c r="C37" s="12">
        <v>21340.26</v>
      </c>
      <c r="D37" s="12">
        <v>1274.86</v>
      </c>
      <c r="E37" s="12"/>
      <c r="F37" s="12"/>
      <c r="G37" s="12">
        <v>-14240</v>
      </c>
      <c r="H37" s="12">
        <v>16102.58</v>
      </c>
      <c r="I37" s="12">
        <v>-8051</v>
      </c>
      <c r="J37" s="12">
        <v>4058.56</v>
      </c>
      <c r="K37" s="12">
        <v>-2030</v>
      </c>
      <c r="L37" s="12">
        <v>2369.35</v>
      </c>
      <c r="M37" s="15">
        <f t="shared" si="4"/>
        <v>20824.609999999997</v>
      </c>
    </row>
    <row r="38" spans="2:13" ht="16.5" customHeight="1">
      <c r="B38" t="s">
        <v>42</v>
      </c>
      <c r="C38" s="12">
        <v>1013.7</v>
      </c>
      <c r="D38" s="12">
        <v>60.56</v>
      </c>
      <c r="E38" s="12"/>
      <c r="F38" s="12"/>
      <c r="G38" s="12"/>
      <c r="H38" s="12">
        <v>705</v>
      </c>
      <c r="I38" s="12"/>
      <c r="J38" s="12">
        <v>524.11</v>
      </c>
      <c r="K38" s="12"/>
      <c r="L38" s="12">
        <v>120.88</v>
      </c>
      <c r="M38" s="15">
        <f t="shared" si="4"/>
        <v>2424.25</v>
      </c>
    </row>
    <row r="39" spans="3:13" ht="15">
      <c r="C39" s="24">
        <v>68599.66</v>
      </c>
      <c r="D39" s="24">
        <v>4098.11</v>
      </c>
      <c r="E39" s="24"/>
      <c r="F39" s="24"/>
      <c r="G39" s="24"/>
      <c r="H39" s="24">
        <v>22575.39</v>
      </c>
      <c r="I39" s="24"/>
      <c r="J39" s="24">
        <v>23446.64</v>
      </c>
      <c r="K39" s="24"/>
      <c r="L39" s="24">
        <v>2710.69</v>
      </c>
      <c r="M39" s="24">
        <f t="shared" si="4"/>
        <v>121430.49</v>
      </c>
    </row>
    <row r="40" spans="2:13" ht="18.75" customHeight="1" thickBot="1">
      <c r="B40" s="6" t="s">
        <v>3</v>
      </c>
      <c r="C40" s="25">
        <f>SUM(C31:C39)</f>
        <v>4061629.7</v>
      </c>
      <c r="D40" s="25">
        <f aca="true" t="shared" si="5" ref="D40:M40">SUM(D31:D39)</f>
        <v>242951.24999999994</v>
      </c>
      <c r="E40" s="25">
        <f t="shared" si="5"/>
        <v>-83800.16</v>
      </c>
      <c r="F40" s="25">
        <f t="shared" si="5"/>
        <v>5216.07</v>
      </c>
      <c r="G40" s="25">
        <f t="shared" si="5"/>
        <v>-530360.33</v>
      </c>
      <c r="H40" s="25">
        <f t="shared" si="5"/>
        <v>571878.1799999999</v>
      </c>
      <c r="I40" s="25">
        <f t="shared" si="5"/>
        <v>-405426.24</v>
      </c>
      <c r="J40" s="25">
        <f t="shared" si="5"/>
        <v>629812.55</v>
      </c>
      <c r="K40" s="25">
        <f t="shared" si="5"/>
        <v>-18677</v>
      </c>
      <c r="L40" s="25">
        <f t="shared" si="5"/>
        <v>93765.95000000001</v>
      </c>
      <c r="M40" s="25">
        <f t="shared" si="5"/>
        <v>4566989.970000001</v>
      </c>
    </row>
    <row r="41" ht="12.75" customHeight="1" thickTop="1"/>
    <row r="42" spans="2:13" ht="12.75">
      <c r="B42" s="53" t="s">
        <v>63</v>
      </c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</row>
    <row r="43" spans="3:13" ht="12.75">
      <c r="C43" s="54"/>
      <c r="D43" s="54"/>
      <c r="E43" s="54"/>
      <c r="F43" s="54"/>
      <c r="G43" s="54"/>
      <c r="H43" s="54"/>
      <c r="I43" s="56"/>
      <c r="J43" s="54"/>
      <c r="K43" s="54"/>
      <c r="L43" s="54"/>
      <c r="M43" s="56"/>
    </row>
  </sheetData>
  <sheetProtection/>
  <mergeCells count="2">
    <mergeCell ref="C3:M3"/>
    <mergeCell ref="C28:M28"/>
  </mergeCells>
  <printOptions/>
  <pageMargins left="0.7" right="0.7" top="0.75" bottom="0.75" header="0.3" footer="0.3"/>
  <pageSetup fitToHeight="1" fitToWidth="1"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C2:D16"/>
  <sheetViews>
    <sheetView showGridLines="0" zoomScalePageLayoutView="0" workbookViewId="0" topLeftCell="A1">
      <selection activeCell="B24" sqref="B24"/>
    </sheetView>
  </sheetViews>
  <sheetFormatPr defaultColWidth="9.28125" defaultRowHeight="12.75"/>
  <cols>
    <col min="1" max="2" width="9.28125" style="31" customWidth="1"/>
    <col min="3" max="3" width="69.28125" style="31" customWidth="1"/>
    <col min="4" max="4" width="17.7109375" style="31" customWidth="1"/>
    <col min="5" max="16384" width="9.28125" style="31" customWidth="1"/>
  </cols>
  <sheetData>
    <row r="2" ht="15">
      <c r="C2" s="58" t="s">
        <v>66</v>
      </c>
    </row>
    <row r="6" spans="3:4" ht="15.75" customHeight="1">
      <c r="C6" s="31" t="s">
        <v>64</v>
      </c>
      <c r="D6" s="12">
        <v>1641504.38</v>
      </c>
    </row>
    <row r="7" spans="3:4" ht="15.75" customHeight="1">
      <c r="C7" s="31" t="s">
        <v>382</v>
      </c>
      <c r="D7" s="12">
        <v>1098978.25</v>
      </c>
    </row>
    <row r="8" spans="3:4" ht="15.75" customHeight="1">
      <c r="C8" s="31" t="s">
        <v>74</v>
      </c>
      <c r="D8" s="12">
        <f>+D6</f>
        <v>1641504.38</v>
      </c>
    </row>
    <row r="9" ht="15.75" customHeight="1">
      <c r="D9" s="12"/>
    </row>
    <row r="10" spans="3:4" ht="15.75" customHeight="1">
      <c r="C10" s="31" t="s">
        <v>383</v>
      </c>
      <c r="D10" s="15">
        <v>2250000</v>
      </c>
    </row>
    <row r="11" ht="15.75" customHeight="1">
      <c r="D11" s="12"/>
    </row>
    <row r="12" spans="3:4" ht="15.75" customHeight="1">
      <c r="C12" s="31" t="s">
        <v>385</v>
      </c>
      <c r="D12" s="12">
        <v>4078060.11</v>
      </c>
    </row>
    <row r="13" spans="3:4" ht="15.75" customHeight="1">
      <c r="C13" s="31" t="s">
        <v>386</v>
      </c>
      <c r="D13" s="12">
        <v>3795905.93</v>
      </c>
    </row>
    <row r="14" spans="3:4" ht="15.75" customHeight="1">
      <c r="C14" s="31" t="s">
        <v>65</v>
      </c>
      <c r="D14" s="24">
        <v>1</v>
      </c>
    </row>
    <row r="15" ht="15.75" customHeight="1">
      <c r="D15" s="12"/>
    </row>
    <row r="16" spans="3:4" s="40" customFormat="1" ht="15.75" customHeight="1" thickBot="1">
      <c r="C16" s="40" t="s">
        <v>384</v>
      </c>
      <c r="D16" s="25">
        <v>2250000</v>
      </c>
    </row>
    <row r="17" ht="15.75" thickTop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B1:Q26"/>
  <sheetViews>
    <sheetView showGridLines="0" zoomScalePageLayoutView="0" workbookViewId="0" topLeftCell="A1">
      <selection activeCell="B24" sqref="B24"/>
    </sheetView>
  </sheetViews>
  <sheetFormatPr defaultColWidth="9.28125" defaultRowHeight="12.75"/>
  <cols>
    <col min="1" max="1" width="9.28125" style="93" customWidth="1"/>
    <col min="2" max="2" width="27.57421875" style="93" customWidth="1"/>
    <col min="3" max="3" width="2.28125" style="93" customWidth="1"/>
    <col min="4" max="4" width="19.7109375" style="130" customWidth="1"/>
    <col min="5" max="5" width="1.57421875" style="131" customWidth="1"/>
    <col min="6" max="6" width="17.57421875" style="131" customWidth="1"/>
    <col min="7" max="7" width="0.9921875" style="93" customWidth="1"/>
    <col min="8" max="8" width="11.28125" style="95" customWidth="1"/>
    <col min="9" max="9" width="2.00390625" style="95" customWidth="1"/>
    <col min="10" max="10" width="11.57421875" style="95" customWidth="1"/>
    <col min="11" max="11" width="1.57421875" style="95" customWidth="1"/>
    <col min="12" max="12" width="8.7109375" style="95" customWidth="1"/>
    <col min="13" max="13" width="1.421875" style="95" customWidth="1"/>
    <col min="14" max="14" width="12.00390625" style="95" customWidth="1"/>
    <col min="15" max="15" width="9.28125" style="95" customWidth="1"/>
    <col min="16" max="16" width="10.00390625" style="95" customWidth="1"/>
    <col min="17" max="16384" width="9.28125" style="95" customWidth="1"/>
  </cols>
  <sheetData>
    <row r="1" spans="2:3" ht="15">
      <c r="B1" s="94"/>
      <c r="C1" s="94"/>
    </row>
    <row r="2" spans="2:3" ht="30">
      <c r="B2" s="94" t="s">
        <v>4</v>
      </c>
      <c r="C2" s="94"/>
    </row>
    <row r="3" spans="2:3" ht="15">
      <c r="B3" s="96"/>
      <c r="C3" s="96"/>
    </row>
    <row r="4" spans="2:12" ht="15">
      <c r="B4" s="97" t="s">
        <v>34</v>
      </c>
      <c r="C4" s="97"/>
      <c r="D4" s="98" t="s">
        <v>35</v>
      </c>
      <c r="E4" s="99"/>
      <c r="F4" s="98" t="s">
        <v>36</v>
      </c>
      <c r="G4" s="99"/>
      <c r="H4" s="98">
        <v>2016</v>
      </c>
      <c r="I4" s="100"/>
      <c r="J4" s="98">
        <v>2015</v>
      </c>
      <c r="K4" s="93"/>
      <c r="L4" s="93"/>
    </row>
    <row r="5" spans="2:13" ht="15">
      <c r="B5" s="101"/>
      <c r="C5" s="101"/>
      <c r="D5" s="101"/>
      <c r="E5" s="101"/>
      <c r="F5" s="101"/>
      <c r="G5" s="101"/>
      <c r="H5" s="102"/>
      <c r="I5" s="103"/>
      <c r="J5" s="102"/>
      <c r="K5" s="104"/>
      <c r="L5" s="93"/>
      <c r="M5" s="93"/>
    </row>
    <row r="6" spans="2:16" ht="15">
      <c r="B6" s="97" t="s">
        <v>5</v>
      </c>
      <c r="C6" s="97"/>
      <c r="D6" s="97"/>
      <c r="E6" s="97"/>
      <c r="F6" s="97"/>
      <c r="G6" s="97"/>
      <c r="H6" s="105"/>
      <c r="I6" s="106"/>
      <c r="J6" s="105"/>
      <c r="K6" s="93"/>
      <c r="L6" s="93"/>
      <c r="M6" s="93"/>
      <c r="P6" s="95" t="s">
        <v>377</v>
      </c>
    </row>
    <row r="7" spans="2:17" ht="15">
      <c r="B7" s="97" t="s">
        <v>7</v>
      </c>
      <c r="C7" s="97"/>
      <c r="D7" s="109">
        <v>0.0725</v>
      </c>
      <c r="E7" s="107"/>
      <c r="F7" s="133">
        <v>42468</v>
      </c>
      <c r="G7" s="97"/>
      <c r="H7" s="108">
        <v>0</v>
      </c>
      <c r="I7" s="106"/>
      <c r="J7" s="108">
        <v>2378886.91</v>
      </c>
      <c r="K7" s="93"/>
      <c r="L7" s="93"/>
      <c r="M7" s="93"/>
      <c r="P7" s="117">
        <f>+H8</f>
        <v>68048.61</v>
      </c>
      <c r="Q7" s="95" t="s">
        <v>389</v>
      </c>
    </row>
    <row r="8" spans="2:17" ht="15">
      <c r="B8" s="97" t="s">
        <v>8</v>
      </c>
      <c r="C8" s="97"/>
      <c r="D8" s="109">
        <v>0.07</v>
      </c>
      <c r="E8" s="107"/>
      <c r="F8" s="133">
        <v>42943</v>
      </c>
      <c r="G8" s="97"/>
      <c r="H8" s="106">
        <v>68048.61</v>
      </c>
      <c r="I8" s="106"/>
      <c r="J8" s="106">
        <v>131641.61</v>
      </c>
      <c r="K8" s="93"/>
      <c r="L8" s="93"/>
      <c r="M8" s="93"/>
      <c r="P8" s="118">
        <f>+H9</f>
        <v>2400749.57</v>
      </c>
      <c r="Q8" s="95" t="s">
        <v>376</v>
      </c>
    </row>
    <row r="9" spans="2:17" ht="15">
      <c r="B9" s="97" t="s">
        <v>374</v>
      </c>
      <c r="C9" s="97"/>
      <c r="D9" s="132">
        <v>0.05375</v>
      </c>
      <c r="E9" s="107"/>
      <c r="F9" s="134">
        <v>43605</v>
      </c>
      <c r="G9" s="97"/>
      <c r="H9" s="106">
        <v>2400749.57</v>
      </c>
      <c r="I9" s="106"/>
      <c r="J9" s="106">
        <v>382966.53</v>
      </c>
      <c r="K9" s="93"/>
      <c r="L9" s="93"/>
      <c r="M9" s="93"/>
      <c r="P9" s="119">
        <f>+H10+H11</f>
        <v>4505088.32</v>
      </c>
      <c r="Q9" s="95" t="s">
        <v>379</v>
      </c>
    </row>
    <row r="10" spans="2:17" ht="15">
      <c r="B10" s="97" t="s">
        <v>375</v>
      </c>
      <c r="C10" s="97"/>
      <c r="D10" s="132">
        <v>0.03875</v>
      </c>
      <c r="E10" s="107"/>
      <c r="F10" s="134">
        <v>43908</v>
      </c>
      <c r="G10" s="97"/>
      <c r="H10" s="106">
        <v>3998143.52</v>
      </c>
      <c r="I10" s="106"/>
      <c r="J10" s="106">
        <v>3534366.18</v>
      </c>
      <c r="K10" s="93"/>
      <c r="L10" s="93"/>
      <c r="M10" s="93"/>
      <c r="P10" s="121">
        <v>0</v>
      </c>
      <c r="Q10" s="95" t="s">
        <v>390</v>
      </c>
    </row>
    <row r="11" spans="2:16" ht="18" customHeight="1">
      <c r="B11" s="97" t="s">
        <v>388</v>
      </c>
      <c r="C11" s="97"/>
      <c r="D11" s="132">
        <v>0.0575</v>
      </c>
      <c r="E11" s="107"/>
      <c r="F11" s="134">
        <v>44265</v>
      </c>
      <c r="G11" s="97"/>
      <c r="H11" s="110">
        <v>506944.8</v>
      </c>
      <c r="I11" s="106"/>
      <c r="J11" s="110">
        <v>0</v>
      </c>
      <c r="K11" s="93"/>
      <c r="L11" s="93"/>
      <c r="M11" s="93"/>
      <c r="P11" s="120">
        <f>SUM(P7:P10)</f>
        <v>6973886.5</v>
      </c>
    </row>
    <row r="12" spans="2:16" ht="18" customHeight="1">
      <c r="B12" s="97"/>
      <c r="C12" s="97"/>
      <c r="D12" s="135"/>
      <c r="E12" s="107"/>
      <c r="F12" s="133"/>
      <c r="G12" s="97"/>
      <c r="H12" s="108">
        <f>SUM(H7:H11)</f>
        <v>6973886.499999999</v>
      </c>
      <c r="I12" s="106"/>
      <c r="J12" s="108">
        <f>SUM(J7:J11)</f>
        <v>6427861.23</v>
      </c>
      <c r="K12" s="93"/>
      <c r="L12" s="93"/>
      <c r="M12" s="93"/>
      <c r="P12" s="120"/>
    </row>
    <row r="13" spans="2:13" ht="15">
      <c r="B13" s="97"/>
      <c r="C13" s="97"/>
      <c r="D13" s="107"/>
      <c r="E13" s="107"/>
      <c r="F13" s="111"/>
      <c r="G13" s="97"/>
      <c r="H13" s="108"/>
      <c r="I13" s="106"/>
      <c r="J13" s="108"/>
      <c r="K13" s="93"/>
      <c r="L13" s="93"/>
      <c r="M13" s="93"/>
    </row>
    <row r="14" spans="2:13" ht="15">
      <c r="B14" s="97" t="s">
        <v>6</v>
      </c>
      <c r="C14" s="97"/>
      <c r="D14" s="107"/>
      <c r="E14" s="107"/>
      <c r="F14" s="111"/>
      <c r="G14" s="97"/>
      <c r="H14" s="108"/>
      <c r="I14" s="106"/>
      <c r="J14" s="108"/>
      <c r="K14" s="93"/>
      <c r="L14" s="93"/>
      <c r="M14" s="93"/>
    </row>
    <row r="15" spans="2:13" ht="15">
      <c r="B15" s="97" t="s">
        <v>7</v>
      </c>
      <c r="C15" s="97"/>
      <c r="D15" s="111" t="s">
        <v>38</v>
      </c>
      <c r="E15" s="107"/>
      <c r="F15" s="133">
        <v>42552</v>
      </c>
      <c r="G15" s="97"/>
      <c r="H15" s="108">
        <v>0</v>
      </c>
      <c r="I15" s="106"/>
      <c r="J15" s="108">
        <v>174988.34</v>
      </c>
      <c r="K15" s="93"/>
      <c r="L15" s="93"/>
      <c r="M15" s="93"/>
    </row>
    <row r="16" spans="2:13" ht="15">
      <c r="B16" s="97" t="s">
        <v>8</v>
      </c>
      <c r="C16" s="97"/>
      <c r="D16" s="136" t="s">
        <v>39</v>
      </c>
      <c r="E16" s="107"/>
      <c r="F16" s="137">
        <v>42917</v>
      </c>
      <c r="G16" s="97"/>
      <c r="H16" s="110">
        <v>183560.36</v>
      </c>
      <c r="I16" s="106"/>
      <c r="J16" s="110">
        <v>171663.17</v>
      </c>
      <c r="K16" s="93"/>
      <c r="L16" s="93"/>
      <c r="M16" s="93"/>
    </row>
    <row r="17" spans="2:16" ht="15">
      <c r="B17" s="99"/>
      <c r="C17" s="99"/>
      <c r="D17" s="99"/>
      <c r="E17" s="99"/>
      <c r="F17" s="99"/>
      <c r="G17" s="99"/>
      <c r="H17" s="106">
        <f>SUM(H15:H16)</f>
        <v>183560.36</v>
      </c>
      <c r="I17" s="106"/>
      <c r="J17" s="106">
        <f>SUM(J15:J16)</f>
        <v>346651.51</v>
      </c>
      <c r="K17" s="93"/>
      <c r="L17" s="93"/>
      <c r="M17" s="93"/>
      <c r="P17" s="95" t="s">
        <v>378</v>
      </c>
    </row>
    <row r="18" spans="2:17" ht="14.25">
      <c r="B18" s="99"/>
      <c r="C18" s="99"/>
      <c r="D18" s="99"/>
      <c r="E18" s="99"/>
      <c r="F18" s="99"/>
      <c r="G18" s="99"/>
      <c r="H18" s="112"/>
      <c r="I18" s="112"/>
      <c r="J18" s="112"/>
      <c r="K18" s="93"/>
      <c r="L18" s="93"/>
      <c r="M18" s="93"/>
      <c r="P18" s="117">
        <f>+H16</f>
        <v>183560.36</v>
      </c>
      <c r="Q18" s="95" t="s">
        <v>389</v>
      </c>
    </row>
    <row r="19" spans="2:17" ht="15" thickBot="1">
      <c r="B19" s="99" t="s">
        <v>37</v>
      </c>
      <c r="C19" s="99"/>
      <c r="D19" s="112"/>
      <c r="E19" s="99"/>
      <c r="F19" s="112"/>
      <c r="G19" s="99"/>
      <c r="H19" s="113">
        <f>+H12+H17</f>
        <v>7157446.859999999</v>
      </c>
      <c r="I19" s="112"/>
      <c r="J19" s="113">
        <f>+J12+J17</f>
        <v>6774512.74</v>
      </c>
      <c r="K19" s="93"/>
      <c r="L19" s="93"/>
      <c r="M19" s="93"/>
      <c r="P19" s="118"/>
      <c r="Q19" s="95" t="s">
        <v>376</v>
      </c>
    </row>
    <row r="20" spans="2:17" ht="15" thickTop="1">
      <c r="B20" s="114"/>
      <c r="C20" s="114"/>
      <c r="H20" s="93"/>
      <c r="I20" s="93"/>
      <c r="J20" s="93"/>
      <c r="K20" s="93"/>
      <c r="L20" s="93"/>
      <c r="M20" s="93"/>
      <c r="P20" s="119"/>
      <c r="Q20" s="95" t="s">
        <v>379</v>
      </c>
    </row>
    <row r="21" spans="2:17" ht="15">
      <c r="B21" s="94"/>
      <c r="C21" s="94"/>
      <c r="H21" s="117">
        <f>+H7</f>
        <v>0</v>
      </c>
      <c r="J21" s="117">
        <f>+J7</f>
        <v>2378886.91</v>
      </c>
      <c r="K21" s="93"/>
      <c r="L21" s="93"/>
      <c r="M21" s="93"/>
      <c r="P21" s="121"/>
      <c r="Q21" s="95" t="s">
        <v>390</v>
      </c>
    </row>
    <row r="22" spans="2:16" ht="15">
      <c r="B22" s="94"/>
      <c r="C22" s="94"/>
      <c r="H22" s="118">
        <f>+H15</f>
        <v>0</v>
      </c>
      <c r="J22" s="118">
        <f>+J15</f>
        <v>174988.34</v>
      </c>
      <c r="K22" s="93"/>
      <c r="L22" s="93"/>
      <c r="M22" s="93"/>
      <c r="P22" s="120">
        <f>SUM(P18:P21)</f>
        <v>183560.36</v>
      </c>
    </row>
    <row r="23" spans="2:13" ht="15">
      <c r="B23" s="94"/>
      <c r="C23" s="94"/>
      <c r="H23" s="119">
        <f>+H8+H16</f>
        <v>251608.96999999997</v>
      </c>
      <c r="J23" s="119">
        <f>+J8+J16</f>
        <v>303304.78</v>
      </c>
      <c r="K23" s="93"/>
      <c r="L23" s="93"/>
      <c r="M23" s="93"/>
    </row>
    <row r="24" spans="2:3" ht="15">
      <c r="B24" s="115"/>
      <c r="C24" s="115"/>
    </row>
    <row r="25" spans="2:3" ht="15">
      <c r="B25" s="94"/>
      <c r="C25" s="94"/>
    </row>
    <row r="26" ht="12.75">
      <c r="K26" s="11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2:I87"/>
  <sheetViews>
    <sheetView showGridLines="0" zoomScalePageLayoutView="0" workbookViewId="0" topLeftCell="A74">
      <selection activeCell="J31" sqref="J31"/>
    </sheetView>
  </sheetViews>
  <sheetFormatPr defaultColWidth="9.140625" defaultRowHeight="12.75"/>
  <cols>
    <col min="2" max="2" width="33.28125" style="22" customWidth="1"/>
    <col min="3" max="3" width="2.28125" style="22" customWidth="1"/>
    <col min="4" max="4" width="16.28125" style="0" customWidth="1"/>
    <col min="5" max="5" width="7.7109375" style="0" customWidth="1"/>
    <col min="6" max="6" width="2.57421875" style="29" customWidth="1"/>
    <col min="7" max="7" width="14.7109375" style="0" customWidth="1"/>
    <col min="8" max="8" width="7.00390625" style="0" customWidth="1"/>
    <col min="9" max="9" width="14.00390625" style="22" customWidth="1"/>
  </cols>
  <sheetData>
    <row r="2" spans="4:9" ht="12.75" customHeight="1">
      <c r="D2" s="318">
        <v>2014</v>
      </c>
      <c r="E2" s="318"/>
      <c r="G2" s="318">
        <v>2013</v>
      </c>
      <c r="H2" s="318"/>
      <c r="I2" s="59"/>
    </row>
    <row r="3" spans="2:9" ht="15.75" customHeight="1">
      <c r="B3" s="68" t="s">
        <v>69</v>
      </c>
      <c r="C3" s="60"/>
      <c r="D3" s="61" t="s">
        <v>67</v>
      </c>
      <c r="E3" s="61" t="s">
        <v>68</v>
      </c>
      <c r="F3" s="19"/>
      <c r="G3" s="61" t="s">
        <v>67</v>
      </c>
      <c r="H3" s="61" t="s">
        <v>68</v>
      </c>
      <c r="I3" s="62"/>
    </row>
    <row r="4" spans="2:9" ht="15.75" customHeight="1">
      <c r="B4" s="60"/>
      <c r="C4" s="60"/>
      <c r="D4" s="1"/>
      <c r="E4" s="1"/>
      <c r="F4" s="19"/>
      <c r="G4" s="11"/>
      <c r="H4" s="11"/>
      <c r="I4" s="11"/>
    </row>
    <row r="5" spans="2:9" ht="15.75" customHeight="1">
      <c r="B5" s="60" t="s">
        <v>17</v>
      </c>
      <c r="C5" s="60"/>
      <c r="D5" s="7">
        <v>436430.57</v>
      </c>
      <c r="E5" s="7">
        <v>737</v>
      </c>
      <c r="F5" s="19"/>
      <c r="G5" s="8">
        <v>204228.0021951491</v>
      </c>
      <c r="H5" s="8">
        <v>446</v>
      </c>
      <c r="I5" s="8"/>
    </row>
    <row r="6" spans="2:9" ht="15.75" customHeight="1">
      <c r="B6" s="60" t="s">
        <v>73</v>
      </c>
      <c r="C6" s="60"/>
      <c r="D6" s="7">
        <v>61259.22</v>
      </c>
      <c r="E6" s="7">
        <v>805</v>
      </c>
      <c r="F6" s="19"/>
      <c r="G6" s="8">
        <v>22574.1899968529</v>
      </c>
      <c r="H6" s="8">
        <v>306</v>
      </c>
      <c r="I6" s="8"/>
    </row>
    <row r="7" spans="2:9" ht="15.75" customHeight="1">
      <c r="B7" s="60" t="s">
        <v>14</v>
      </c>
      <c r="C7" s="60"/>
      <c r="D7" s="7">
        <v>408023.8</v>
      </c>
      <c r="E7" s="7">
        <v>559</v>
      </c>
      <c r="F7" s="19"/>
      <c r="G7" s="8">
        <v>463938.9280911255</v>
      </c>
      <c r="H7" s="8">
        <v>417</v>
      </c>
      <c r="I7" s="8"/>
    </row>
    <row r="8" spans="2:9" ht="15.75" customHeight="1" hidden="1">
      <c r="B8" s="60" t="s">
        <v>19</v>
      </c>
      <c r="C8" s="60"/>
      <c r="D8" s="7"/>
      <c r="E8" s="7"/>
      <c r="F8" s="19"/>
      <c r="G8" s="8"/>
      <c r="H8" s="8"/>
      <c r="I8" s="8"/>
    </row>
    <row r="9" spans="2:9" ht="15.75" customHeight="1" hidden="1">
      <c r="B9" s="60" t="s">
        <v>20</v>
      </c>
      <c r="C9" s="60"/>
      <c r="D9" s="7"/>
      <c r="E9" s="7"/>
      <c r="F9" s="19"/>
      <c r="G9" s="8"/>
      <c r="H9" s="8"/>
      <c r="I9" s="8"/>
    </row>
    <row r="10" spans="2:9" ht="15.75" customHeight="1" hidden="1">
      <c r="B10" s="60" t="s">
        <v>24</v>
      </c>
      <c r="C10" s="60"/>
      <c r="D10" s="7"/>
      <c r="E10" s="7"/>
      <c r="F10" s="19"/>
      <c r="G10" s="8"/>
      <c r="H10" s="8"/>
      <c r="I10" s="8"/>
    </row>
    <row r="11" spans="2:9" ht="15.75" customHeight="1" hidden="1">
      <c r="B11" s="60" t="s">
        <v>16</v>
      </c>
      <c r="C11" s="60"/>
      <c r="D11" s="7"/>
      <c r="E11" s="7"/>
      <c r="F11" s="19"/>
      <c r="G11" s="8"/>
      <c r="H11" s="8"/>
      <c r="I11" s="8"/>
    </row>
    <row r="12" spans="2:9" ht="15.75" customHeight="1">
      <c r="B12" s="60" t="s">
        <v>9</v>
      </c>
      <c r="C12" s="60"/>
      <c r="D12" s="7">
        <v>34267.89</v>
      </c>
      <c r="E12" s="7">
        <v>56</v>
      </c>
      <c r="F12" s="19"/>
      <c r="G12" s="8">
        <v>65008.889968872085</v>
      </c>
      <c r="H12" s="8">
        <v>57</v>
      </c>
      <c r="I12" s="8"/>
    </row>
    <row r="13" spans="2:9" ht="15.75" customHeight="1">
      <c r="B13" s="60" t="s">
        <v>21</v>
      </c>
      <c r="C13" s="60"/>
      <c r="D13" s="7">
        <v>194675.48</v>
      </c>
      <c r="E13" s="7">
        <v>269</v>
      </c>
      <c r="F13" s="19"/>
      <c r="G13" s="8">
        <v>212167.54951858515</v>
      </c>
      <c r="H13" s="8">
        <v>193</v>
      </c>
      <c r="I13" s="8"/>
    </row>
    <row r="14" spans="2:9" ht="15.75" customHeight="1">
      <c r="B14" s="60" t="s">
        <v>22</v>
      </c>
      <c r="C14" s="60"/>
      <c r="D14" s="7">
        <v>2555218.68</v>
      </c>
      <c r="E14" s="7">
        <v>2143</v>
      </c>
      <c r="F14" s="19"/>
      <c r="G14" s="8">
        <v>2423911.053071943</v>
      </c>
      <c r="H14" s="8">
        <v>1682</v>
      </c>
      <c r="I14" s="8"/>
    </row>
    <row r="15" spans="2:9" ht="15.75" customHeight="1" hidden="1">
      <c r="B15" s="60" t="s">
        <v>23</v>
      </c>
      <c r="C15" s="60"/>
      <c r="D15" s="7"/>
      <c r="E15" s="7"/>
      <c r="F15" s="19"/>
      <c r="G15" s="8"/>
      <c r="H15" s="8"/>
      <c r="I15" s="8"/>
    </row>
    <row r="16" spans="2:9" ht="15.75" customHeight="1">
      <c r="B16" s="60" t="s">
        <v>25</v>
      </c>
      <c r="C16" s="60"/>
      <c r="D16" s="7">
        <v>0</v>
      </c>
      <c r="E16" s="7">
        <v>1</v>
      </c>
      <c r="F16" s="19"/>
      <c r="G16" s="8">
        <v>0</v>
      </c>
      <c r="H16" s="8">
        <v>0</v>
      </c>
      <c r="I16" s="8"/>
    </row>
    <row r="17" spans="2:9" ht="15.75" customHeight="1">
      <c r="B17" s="60" t="s">
        <v>26</v>
      </c>
      <c r="C17" s="60"/>
      <c r="D17" s="7">
        <v>11221.42</v>
      </c>
      <c r="E17" s="7">
        <v>9</v>
      </c>
      <c r="F17" s="19"/>
      <c r="G17" s="8">
        <v>1110</v>
      </c>
      <c r="H17" s="8">
        <v>13</v>
      </c>
      <c r="I17" s="8"/>
    </row>
    <row r="18" spans="2:9" ht="15.75" customHeight="1" hidden="1">
      <c r="B18" s="60" t="s">
        <v>27</v>
      </c>
      <c r="C18" s="60"/>
      <c r="D18" s="7"/>
      <c r="E18" s="7"/>
      <c r="F18" s="19"/>
      <c r="G18" s="8"/>
      <c r="H18" s="8"/>
      <c r="I18" s="8"/>
    </row>
    <row r="19" spans="2:9" ht="15.75" customHeight="1" hidden="1">
      <c r="B19" s="60" t="s">
        <v>28</v>
      </c>
      <c r="C19" s="60"/>
      <c r="D19" s="7"/>
      <c r="E19" s="7"/>
      <c r="F19" s="19"/>
      <c r="G19" s="8"/>
      <c r="H19" s="8"/>
      <c r="I19" s="8"/>
    </row>
    <row r="20" spans="2:9" ht="15.75" customHeight="1">
      <c r="B20" s="60" t="s">
        <v>11</v>
      </c>
      <c r="C20" s="60"/>
      <c r="D20" s="7">
        <v>465</v>
      </c>
      <c r="E20" s="7">
        <v>6</v>
      </c>
      <c r="F20" s="19"/>
      <c r="G20" s="8">
        <v>960</v>
      </c>
      <c r="H20" s="8">
        <v>4</v>
      </c>
      <c r="I20" s="8"/>
    </row>
    <row r="21" spans="2:9" ht="15.75" customHeight="1" hidden="1">
      <c r="B21" s="60" t="s">
        <v>29</v>
      </c>
      <c r="C21" s="60"/>
      <c r="D21" s="7"/>
      <c r="E21" s="9"/>
      <c r="F21" s="19"/>
      <c r="G21" s="8"/>
      <c r="H21" s="8"/>
      <c r="I21" s="8"/>
    </row>
    <row r="22" spans="2:9" ht="15.75" customHeight="1">
      <c r="B22" s="60" t="s">
        <v>30</v>
      </c>
      <c r="C22" s="60"/>
      <c r="D22" s="10">
        <v>64351.94</v>
      </c>
      <c r="E22" s="10">
        <v>166</v>
      </c>
      <c r="F22" s="19"/>
      <c r="G22" s="10">
        <v>99866.9289889335</v>
      </c>
      <c r="H22" s="10">
        <v>144</v>
      </c>
      <c r="I22" s="8"/>
    </row>
    <row r="23" spans="2:9" ht="15.75" customHeight="1" hidden="1">
      <c r="B23" s="60" t="s">
        <v>12</v>
      </c>
      <c r="C23" s="60"/>
      <c r="D23" s="10"/>
      <c r="E23" s="10"/>
      <c r="F23" s="19"/>
      <c r="G23" s="10"/>
      <c r="H23" s="10"/>
      <c r="I23" s="8"/>
    </row>
    <row r="24" spans="2:9" ht="14.25" customHeight="1">
      <c r="B24" s="60"/>
      <c r="C24" s="60"/>
      <c r="D24" s="8"/>
      <c r="E24" s="8"/>
      <c r="F24" s="19"/>
      <c r="G24" s="8"/>
      <c r="H24" s="8"/>
      <c r="I24" s="8"/>
    </row>
    <row r="25" spans="2:9" ht="22.5" customHeight="1" thickBot="1">
      <c r="B25" s="63" t="s">
        <v>71</v>
      </c>
      <c r="C25" s="63"/>
      <c r="D25" s="23">
        <f>SUM(D5:D24)</f>
        <v>3765914.0000000005</v>
      </c>
      <c r="E25" s="23">
        <f>SUM(E5:E24)</f>
        <v>4751</v>
      </c>
      <c r="F25" s="16"/>
      <c r="G25" s="23">
        <f>SUM(G5:G24)</f>
        <v>3493765.5418314617</v>
      </c>
      <c r="H25" s="23">
        <f>SUM(H5:H24)</f>
        <v>3262</v>
      </c>
      <c r="I25" s="57"/>
    </row>
    <row r="26" ht="12.75" customHeight="1" thickTop="1"/>
    <row r="27" ht="12.75" customHeight="1"/>
    <row r="28" spans="4:9" ht="12.75" customHeight="1">
      <c r="D28" s="318">
        <v>2014</v>
      </c>
      <c r="E28" s="318"/>
      <c r="G28" s="318">
        <v>2013</v>
      </c>
      <c r="H28" s="318"/>
      <c r="I28" s="59"/>
    </row>
    <row r="29" spans="2:9" ht="16.5" customHeight="1">
      <c r="B29" s="68" t="s">
        <v>72</v>
      </c>
      <c r="C29" s="60"/>
      <c r="D29" s="67" t="s">
        <v>67</v>
      </c>
      <c r="E29" s="67" t="s">
        <v>68</v>
      </c>
      <c r="F29" s="16"/>
      <c r="G29" s="67" t="s">
        <v>67</v>
      </c>
      <c r="H29" s="67" t="s">
        <v>68</v>
      </c>
      <c r="I29" s="62"/>
    </row>
    <row r="30" spans="2:9" ht="12.75" customHeight="1">
      <c r="B30" s="60"/>
      <c r="C30" s="60"/>
      <c r="D30" s="1"/>
      <c r="E30" s="1"/>
      <c r="F30" s="19"/>
      <c r="G30" s="11"/>
      <c r="H30" s="11"/>
      <c r="I30" s="11"/>
    </row>
    <row r="31" spans="2:9" ht="14.25" customHeight="1">
      <c r="B31" s="60" t="s">
        <v>17</v>
      </c>
      <c r="C31" s="60"/>
      <c r="D31" s="7">
        <v>374790.84</v>
      </c>
      <c r="E31" s="7">
        <v>706</v>
      </c>
      <c r="F31" s="19"/>
      <c r="G31" s="8">
        <v>176270</v>
      </c>
      <c r="H31" s="8">
        <v>455</v>
      </c>
      <c r="I31" s="8"/>
    </row>
    <row r="32" spans="2:9" ht="14.25" customHeight="1">
      <c r="B32" s="60" t="s">
        <v>73</v>
      </c>
      <c r="C32" s="60"/>
      <c r="D32" s="7">
        <v>58872.07</v>
      </c>
      <c r="E32" s="7">
        <v>757</v>
      </c>
      <c r="F32" s="19"/>
      <c r="G32" s="8">
        <v>21730</v>
      </c>
      <c r="H32" s="8">
        <v>298</v>
      </c>
      <c r="I32" s="8"/>
    </row>
    <row r="33" spans="2:9" ht="14.25" customHeight="1">
      <c r="B33" s="60" t="s">
        <v>14</v>
      </c>
      <c r="C33" s="60"/>
      <c r="D33" s="7">
        <v>419447.20999999996</v>
      </c>
      <c r="E33" s="7">
        <v>616</v>
      </c>
      <c r="F33" s="19"/>
      <c r="G33" s="8">
        <v>384973</v>
      </c>
      <c r="H33" s="8">
        <v>368</v>
      </c>
      <c r="I33" s="8"/>
    </row>
    <row r="34" spans="2:9" ht="14.25" customHeight="1" hidden="1">
      <c r="B34" s="60" t="s">
        <v>19</v>
      </c>
      <c r="C34" s="60"/>
      <c r="D34" s="7"/>
      <c r="E34" s="7"/>
      <c r="F34" s="19"/>
      <c r="G34" s="8"/>
      <c r="H34" s="8"/>
      <c r="I34" s="8"/>
    </row>
    <row r="35" spans="2:9" ht="14.25" customHeight="1" hidden="1">
      <c r="B35" s="60" t="s">
        <v>20</v>
      </c>
      <c r="C35" s="60"/>
      <c r="D35" s="7"/>
      <c r="E35" s="7"/>
      <c r="F35" s="19"/>
      <c r="G35" s="8"/>
      <c r="H35" s="8"/>
      <c r="I35" s="8"/>
    </row>
    <row r="36" spans="2:9" ht="14.25" customHeight="1" hidden="1">
      <c r="B36" s="60" t="s">
        <v>24</v>
      </c>
      <c r="C36" s="60"/>
      <c r="D36" s="7"/>
      <c r="E36" s="7"/>
      <c r="F36" s="19"/>
      <c r="G36" s="8"/>
      <c r="H36" s="8"/>
      <c r="I36" s="8"/>
    </row>
    <row r="37" spans="2:9" ht="14.25" customHeight="1" hidden="1">
      <c r="B37" s="60" t="s">
        <v>16</v>
      </c>
      <c r="C37" s="60"/>
      <c r="D37" s="7"/>
      <c r="E37" s="7"/>
      <c r="F37" s="19"/>
      <c r="G37" s="8"/>
      <c r="H37" s="8"/>
      <c r="I37" s="8"/>
    </row>
    <row r="38" spans="2:9" ht="14.25" customHeight="1">
      <c r="B38" s="60" t="s">
        <v>9</v>
      </c>
      <c r="C38" s="60"/>
      <c r="D38" s="7">
        <v>59969.18</v>
      </c>
      <c r="E38" s="7">
        <v>61</v>
      </c>
      <c r="F38" s="19"/>
      <c r="G38" s="8">
        <v>15414</v>
      </c>
      <c r="H38" s="8">
        <v>41</v>
      </c>
      <c r="I38" s="8"/>
    </row>
    <row r="39" spans="2:9" ht="14.25" customHeight="1">
      <c r="B39" s="60" t="s">
        <v>21</v>
      </c>
      <c r="C39" s="60"/>
      <c r="D39" s="7">
        <v>183027.54</v>
      </c>
      <c r="E39" s="7">
        <v>308</v>
      </c>
      <c r="F39" s="19"/>
      <c r="G39" s="8">
        <v>175207</v>
      </c>
      <c r="H39" s="8">
        <v>144</v>
      </c>
      <c r="I39" s="8"/>
    </row>
    <row r="40" spans="2:9" ht="14.25" customHeight="1">
      <c r="B40" s="60" t="s">
        <v>22</v>
      </c>
      <c r="C40" s="60"/>
      <c r="D40" s="7">
        <v>2393931.14</v>
      </c>
      <c r="E40" s="7">
        <v>2319</v>
      </c>
      <c r="F40" s="19"/>
      <c r="G40" s="8">
        <v>2039966</v>
      </c>
      <c r="H40" s="8">
        <v>1418</v>
      </c>
      <c r="I40" s="8"/>
    </row>
    <row r="41" spans="2:9" ht="14.25" customHeight="1" hidden="1">
      <c r="B41" s="60" t="s">
        <v>23</v>
      </c>
      <c r="C41" s="60"/>
      <c r="D41" s="7"/>
      <c r="E41" s="7"/>
      <c r="F41" s="19"/>
      <c r="G41" s="8"/>
      <c r="H41" s="8"/>
      <c r="I41" s="8"/>
    </row>
    <row r="42" spans="2:9" ht="14.25" customHeight="1">
      <c r="B42" s="60" t="s">
        <v>25</v>
      </c>
      <c r="C42" s="60"/>
      <c r="D42" s="7">
        <v>0</v>
      </c>
      <c r="E42" s="7">
        <v>1</v>
      </c>
      <c r="F42" s="19"/>
      <c r="G42" s="8">
        <v>0</v>
      </c>
      <c r="H42" s="8">
        <v>0</v>
      </c>
      <c r="I42" s="8"/>
    </row>
    <row r="43" spans="2:9" ht="14.25" customHeight="1">
      <c r="B43" s="60" t="s">
        <v>26</v>
      </c>
      <c r="C43" s="60"/>
      <c r="D43" s="7">
        <v>11468.06</v>
      </c>
      <c r="E43" s="7">
        <v>10</v>
      </c>
      <c r="F43" s="19"/>
      <c r="G43" s="8">
        <v>0</v>
      </c>
      <c r="H43" s="8">
        <v>10</v>
      </c>
      <c r="I43" s="8"/>
    </row>
    <row r="44" spans="2:9" ht="14.25" customHeight="1" hidden="1">
      <c r="B44" s="60" t="s">
        <v>27</v>
      </c>
      <c r="C44" s="60"/>
      <c r="D44" s="7"/>
      <c r="E44" s="7"/>
      <c r="F44" s="19"/>
      <c r="G44" s="8"/>
      <c r="H44" s="8"/>
      <c r="I44" s="8"/>
    </row>
    <row r="45" spans="2:9" ht="14.25" customHeight="1" hidden="1">
      <c r="B45" s="60" t="s">
        <v>28</v>
      </c>
      <c r="C45" s="60"/>
      <c r="D45" s="7"/>
      <c r="E45" s="7"/>
      <c r="F45" s="19"/>
      <c r="G45" s="8"/>
      <c r="H45" s="8"/>
      <c r="I45" s="8"/>
    </row>
    <row r="46" spans="2:9" ht="14.25" customHeight="1">
      <c r="B46" s="60" t="s">
        <v>11</v>
      </c>
      <c r="C46" s="60"/>
      <c r="D46" s="7">
        <v>330</v>
      </c>
      <c r="E46" s="7">
        <v>8</v>
      </c>
      <c r="F46" s="19"/>
      <c r="G46" s="8">
        <v>0</v>
      </c>
      <c r="H46" s="8">
        <v>0</v>
      </c>
      <c r="I46" s="8"/>
    </row>
    <row r="47" spans="2:9" ht="14.25" customHeight="1" hidden="1">
      <c r="B47" s="60" t="s">
        <v>29</v>
      </c>
      <c r="C47" s="60"/>
      <c r="D47" s="7"/>
      <c r="E47" s="9"/>
      <c r="F47" s="19"/>
      <c r="G47" s="8"/>
      <c r="H47" s="8"/>
      <c r="I47" s="8"/>
    </row>
    <row r="48" spans="2:9" ht="14.25" customHeight="1">
      <c r="B48" s="60" t="s">
        <v>30</v>
      </c>
      <c r="C48" s="60"/>
      <c r="D48" s="10">
        <v>61873.520000000004</v>
      </c>
      <c r="E48" s="10">
        <v>170</v>
      </c>
      <c r="F48" s="19"/>
      <c r="G48" s="10">
        <v>96292</v>
      </c>
      <c r="H48" s="10">
        <v>126</v>
      </c>
      <c r="I48" s="8"/>
    </row>
    <row r="49" spans="2:9" ht="14.25" customHeight="1" hidden="1">
      <c r="B49" s="60" t="s">
        <v>12</v>
      </c>
      <c r="C49" s="60"/>
      <c r="D49" s="10"/>
      <c r="E49" s="10"/>
      <c r="F49" s="19"/>
      <c r="G49" s="10"/>
      <c r="H49" s="10"/>
      <c r="I49" s="8"/>
    </row>
    <row r="50" spans="2:9" ht="14.25" customHeight="1">
      <c r="B50" s="60"/>
      <c r="C50" s="60"/>
      <c r="D50" s="8"/>
      <c r="E50" s="8"/>
      <c r="F50" s="19"/>
      <c r="G50" s="8"/>
      <c r="H50" s="8"/>
      <c r="I50" s="8"/>
    </row>
    <row r="51" spans="2:9" ht="14.25" customHeight="1" thickBot="1">
      <c r="B51" s="63" t="s">
        <v>71</v>
      </c>
      <c r="C51" s="63"/>
      <c r="D51" s="23">
        <f>SUM(D31:D50)</f>
        <v>3563709.5600000005</v>
      </c>
      <c r="E51" s="23">
        <f>SUM(E31:E50)</f>
        <v>4956</v>
      </c>
      <c r="F51" s="16"/>
      <c r="G51" s="23">
        <f>SUM(G31:G50)</f>
        <v>2909852</v>
      </c>
      <c r="H51" s="23">
        <f>SUM(H31:H49)</f>
        <v>2860</v>
      </c>
      <c r="I51" s="57"/>
    </row>
    <row r="52" ht="12.75" customHeight="1" thickTop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spans="4:9" ht="12.75" customHeight="1">
      <c r="D59" s="318">
        <v>2014</v>
      </c>
      <c r="E59" s="318"/>
      <c r="G59" s="318">
        <v>2013</v>
      </c>
      <c r="H59" s="318"/>
      <c r="I59" s="59"/>
    </row>
    <row r="60" spans="2:9" ht="12.75" customHeight="1">
      <c r="B60" s="68" t="s">
        <v>70</v>
      </c>
      <c r="C60" s="60"/>
      <c r="D60" s="61" t="s">
        <v>31</v>
      </c>
      <c r="E60" s="61" t="s">
        <v>68</v>
      </c>
      <c r="F60" s="19"/>
      <c r="G60" s="61" t="s">
        <v>31</v>
      </c>
      <c r="H60" s="61" t="s">
        <v>68</v>
      </c>
      <c r="I60" s="62"/>
    </row>
    <row r="61" spans="2:9" ht="12.75" customHeight="1">
      <c r="B61" s="60"/>
      <c r="C61" s="60"/>
      <c r="D61" s="1"/>
      <c r="E61" s="1"/>
      <c r="F61" s="19"/>
      <c r="G61" s="11"/>
      <c r="H61" s="11"/>
      <c r="I61" s="11"/>
    </row>
    <row r="62" spans="2:9" ht="15" customHeight="1">
      <c r="B62" s="60" t="s">
        <v>17</v>
      </c>
      <c r="C62" s="60"/>
      <c r="D62" s="7">
        <v>94429.86</v>
      </c>
      <c r="E62" s="7">
        <v>73</v>
      </c>
      <c r="F62" s="19"/>
      <c r="G62" s="8">
        <v>32603</v>
      </c>
      <c r="H62" s="8">
        <v>42</v>
      </c>
      <c r="I62" s="8"/>
    </row>
    <row r="63" spans="2:9" ht="15" customHeight="1">
      <c r="B63" s="60" t="s">
        <v>73</v>
      </c>
      <c r="C63" s="60"/>
      <c r="D63" s="7">
        <v>2981.69</v>
      </c>
      <c r="E63" s="7">
        <v>56</v>
      </c>
      <c r="F63" s="19"/>
      <c r="G63" s="8">
        <v>845</v>
      </c>
      <c r="H63" s="8">
        <v>8</v>
      </c>
      <c r="I63" s="8"/>
    </row>
    <row r="64" spans="2:9" ht="15" customHeight="1">
      <c r="B64" s="60" t="s">
        <v>14</v>
      </c>
      <c r="C64" s="60"/>
      <c r="D64" s="7">
        <v>61991.9</v>
      </c>
      <c r="E64" s="7">
        <v>45</v>
      </c>
      <c r="F64" s="19"/>
      <c r="G64" s="8">
        <v>107186</v>
      </c>
      <c r="H64" s="8">
        <v>102</v>
      </c>
      <c r="I64" s="8"/>
    </row>
    <row r="65" spans="2:9" ht="15" customHeight="1" hidden="1">
      <c r="B65" s="60" t="s">
        <v>19</v>
      </c>
      <c r="C65" s="60"/>
      <c r="D65" s="7"/>
      <c r="E65" s="7"/>
      <c r="F65" s="19"/>
      <c r="G65" s="8"/>
      <c r="H65" s="8"/>
      <c r="I65" s="8"/>
    </row>
    <row r="66" spans="2:9" ht="15" customHeight="1" hidden="1">
      <c r="B66" s="60" t="s">
        <v>20</v>
      </c>
      <c r="C66" s="60"/>
      <c r="D66" s="7"/>
      <c r="E66" s="7"/>
      <c r="F66" s="19"/>
      <c r="G66" s="8"/>
      <c r="H66" s="8"/>
      <c r="I66" s="8"/>
    </row>
    <row r="67" spans="2:9" ht="15" customHeight="1" hidden="1">
      <c r="B67" s="60" t="s">
        <v>24</v>
      </c>
      <c r="C67" s="60"/>
      <c r="D67" s="7"/>
      <c r="E67" s="7"/>
      <c r="F67" s="19"/>
      <c r="G67" s="8"/>
      <c r="H67" s="8"/>
      <c r="I67" s="8"/>
    </row>
    <row r="68" spans="2:9" ht="15" customHeight="1" hidden="1">
      <c r="B68" s="60" t="s">
        <v>16</v>
      </c>
      <c r="C68" s="60"/>
      <c r="D68" s="7"/>
      <c r="E68" s="7"/>
      <c r="F68" s="19"/>
      <c r="G68" s="8"/>
      <c r="H68" s="8"/>
      <c r="I68" s="8"/>
    </row>
    <row r="69" spans="2:9" ht="15" customHeight="1">
      <c r="B69" s="60" t="s">
        <v>9</v>
      </c>
      <c r="C69" s="60"/>
      <c r="D69" s="7">
        <v>28122.78</v>
      </c>
      <c r="E69" s="7">
        <v>13</v>
      </c>
      <c r="F69" s="19"/>
      <c r="G69" s="8">
        <v>50695</v>
      </c>
      <c r="H69" s="8">
        <v>18</v>
      </c>
      <c r="I69" s="8"/>
    </row>
    <row r="70" spans="2:9" ht="15" customHeight="1">
      <c r="B70" s="60" t="s">
        <v>21</v>
      </c>
      <c r="C70" s="60"/>
      <c r="D70" s="7">
        <v>50933.880000000005</v>
      </c>
      <c r="E70" s="7">
        <v>40</v>
      </c>
      <c r="F70" s="19"/>
      <c r="G70" s="8">
        <v>46078</v>
      </c>
      <c r="H70" s="8">
        <v>79</v>
      </c>
      <c r="I70" s="8"/>
    </row>
    <row r="71" spans="2:9" ht="15" customHeight="1">
      <c r="B71" s="60" t="s">
        <v>22</v>
      </c>
      <c r="C71" s="60"/>
      <c r="D71" s="7">
        <v>1213498.6600000001</v>
      </c>
      <c r="E71" s="7">
        <v>217</v>
      </c>
      <c r="F71" s="19"/>
      <c r="G71" s="8">
        <v>795802</v>
      </c>
      <c r="H71" s="8">
        <v>393</v>
      </c>
      <c r="I71" s="8"/>
    </row>
    <row r="72" spans="2:9" ht="15" customHeight="1" hidden="1">
      <c r="B72" s="60" t="s">
        <v>23</v>
      </c>
      <c r="C72" s="60"/>
      <c r="D72" s="7"/>
      <c r="E72" s="7"/>
      <c r="F72" s="19"/>
      <c r="G72" s="8"/>
      <c r="H72" s="8"/>
      <c r="I72" s="8"/>
    </row>
    <row r="73" spans="2:9" ht="15" customHeight="1" hidden="1">
      <c r="B73" s="60" t="s">
        <v>25</v>
      </c>
      <c r="C73" s="60"/>
      <c r="D73" s="7"/>
      <c r="E73" s="7"/>
      <c r="F73" s="19"/>
      <c r="G73" s="8"/>
      <c r="H73" s="8"/>
      <c r="I73" s="8"/>
    </row>
    <row r="74" spans="2:9" ht="15" customHeight="1">
      <c r="B74" s="60" t="s">
        <v>26</v>
      </c>
      <c r="C74" s="60"/>
      <c r="D74" s="7">
        <v>1897.42</v>
      </c>
      <c r="E74" s="7">
        <v>2</v>
      </c>
      <c r="F74" s="19"/>
      <c r="G74" s="8">
        <v>1110</v>
      </c>
      <c r="H74" s="8">
        <v>3</v>
      </c>
      <c r="I74" s="8"/>
    </row>
    <row r="75" spans="2:9" ht="15" customHeight="1" hidden="1">
      <c r="B75" s="60" t="s">
        <v>27</v>
      </c>
      <c r="C75" s="60"/>
      <c r="D75" s="7"/>
      <c r="E75" s="7"/>
      <c r="F75" s="19"/>
      <c r="G75" s="8"/>
      <c r="H75" s="8"/>
      <c r="I75" s="8"/>
    </row>
    <row r="76" spans="2:9" ht="15" customHeight="1" hidden="1">
      <c r="B76" s="60" t="s">
        <v>28</v>
      </c>
      <c r="C76" s="60"/>
      <c r="D76" s="7"/>
      <c r="E76" s="7"/>
      <c r="F76" s="19"/>
      <c r="G76" s="8"/>
      <c r="H76" s="8"/>
      <c r="I76" s="8"/>
    </row>
    <row r="77" spans="2:9" ht="15" customHeight="1">
      <c r="B77" s="60" t="s">
        <v>11</v>
      </c>
      <c r="C77" s="60"/>
      <c r="D77" s="7">
        <v>145</v>
      </c>
      <c r="E77" s="7">
        <v>2</v>
      </c>
      <c r="F77" s="19"/>
      <c r="G77" s="8">
        <v>0</v>
      </c>
      <c r="H77" s="8">
        <v>0</v>
      </c>
      <c r="I77" s="8"/>
    </row>
    <row r="78" spans="2:9" ht="15" customHeight="1">
      <c r="B78" s="60" t="s">
        <v>29</v>
      </c>
      <c r="C78" s="60"/>
      <c r="D78" s="7">
        <v>13248.71</v>
      </c>
      <c r="E78" s="9">
        <v>25</v>
      </c>
      <c r="F78" s="19"/>
      <c r="G78" s="8">
        <v>0</v>
      </c>
      <c r="H78" s="8">
        <v>0</v>
      </c>
      <c r="I78" s="8"/>
    </row>
    <row r="79" spans="2:9" ht="15" customHeight="1">
      <c r="B79" s="60" t="s">
        <v>30</v>
      </c>
      <c r="C79" s="60"/>
      <c r="D79" s="10">
        <v>0</v>
      </c>
      <c r="E79" s="10">
        <v>0</v>
      </c>
      <c r="F79" s="19"/>
      <c r="G79" s="10">
        <v>16128</v>
      </c>
      <c r="H79" s="10">
        <v>33</v>
      </c>
      <c r="I79" s="8"/>
    </row>
    <row r="80" spans="2:9" ht="15" customHeight="1" hidden="1">
      <c r="B80" s="60" t="s">
        <v>12</v>
      </c>
      <c r="C80" s="60"/>
      <c r="D80" s="10"/>
      <c r="E80" s="10"/>
      <c r="F80" s="19"/>
      <c r="G80" s="10"/>
      <c r="H80" s="10"/>
      <c r="I80" s="8"/>
    </row>
    <row r="81" spans="2:9" ht="12.75" customHeight="1">
      <c r="B81" s="60"/>
      <c r="C81" s="60"/>
      <c r="D81" s="8"/>
      <c r="E81" s="8"/>
      <c r="F81" s="19"/>
      <c r="G81" s="8"/>
      <c r="H81" s="8"/>
      <c r="I81" s="8"/>
    </row>
    <row r="82" spans="2:9" ht="17.25" customHeight="1" thickBot="1">
      <c r="B82" s="63" t="s">
        <v>71</v>
      </c>
      <c r="C82" s="63"/>
      <c r="D82" s="23">
        <f>SUM(D62:D81)</f>
        <v>1467249.9000000001</v>
      </c>
      <c r="E82" s="23">
        <f>SUM(E62:E81)</f>
        <v>473</v>
      </c>
      <c r="F82" s="16"/>
      <c r="G82" s="23">
        <f>SUM(G62:G81)</f>
        <v>1050447</v>
      </c>
      <c r="H82" s="23">
        <f>SUM(H62:H80)</f>
        <v>678</v>
      </c>
      <c r="I82" s="57"/>
    </row>
    <row r="83" ht="12.75" customHeight="1" thickTop="1"/>
    <row r="84" ht="12.75" customHeight="1"/>
    <row r="85" ht="12.75" customHeight="1"/>
    <row r="86" spans="4:7" ht="12.75" customHeight="1">
      <c r="D86" s="64">
        <f>+D51+D82-D25</f>
        <v>1265045.4600000004</v>
      </c>
      <c r="G86" s="64">
        <f>+G51+G82-G25</f>
        <v>466533.4581685383</v>
      </c>
    </row>
    <row r="87" ht="12.75">
      <c r="E87" s="65"/>
    </row>
  </sheetData>
  <sheetProtection/>
  <mergeCells count="6">
    <mergeCell ref="D28:E28"/>
    <mergeCell ref="G28:H28"/>
    <mergeCell ref="D2:E2"/>
    <mergeCell ref="G2:H2"/>
    <mergeCell ref="D59:E59"/>
    <mergeCell ref="G59:H59"/>
  </mergeCells>
  <printOptions/>
  <pageMargins left="0.7" right="0.7" top="0.75" bottom="0.75" header="0.3" footer="0.3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Mersiha Hot</dc:creator>
  <cp:keywords/>
  <dc:description/>
  <cp:lastModifiedBy>Nina Vukčević</cp:lastModifiedBy>
  <cp:lastPrinted>2019-01-25T10:03:53Z</cp:lastPrinted>
  <dcterms:created xsi:type="dcterms:W3CDTF">1996-10-14T23:33:28Z</dcterms:created>
  <dcterms:modified xsi:type="dcterms:W3CDTF">2019-01-25T13:04:26Z</dcterms:modified>
  <cp:category/>
  <cp:version/>
  <cp:contentType/>
  <cp:contentStatus/>
</cp:coreProperties>
</file>