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5600" windowHeight="9480" activeTab="2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<sst xmlns="http://schemas.openxmlformats.org/spreadsheetml/2006/main" count="422" uniqueCount="361">
  <si>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</si>
  <si>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</si>
  <si>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</si>
  <si>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</si>
  <si>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</si>
  <si>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</si>
  <si>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</si>
  <si>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</si>
  <si>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</si>
  <si>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</si>
  <si>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</si>
  <si>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</si>
  <si>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</si>
  <si>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</si>
  <si>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</si>
  <si>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</si>
  <si>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</si>
  <si>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</si>
  <si>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</si>
  <si>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</si>
  <si>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</si>
  <si>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</si>
  <si>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</si>
  <si>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</si>
  <si>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</si>
  <si>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</si>
  <si>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</si>
  <si>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</si>
  <si>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</si>
  <si>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</si>
  <si>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</si>
  <si>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</si>
  <si>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</si>
  <si>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</si>
  <si>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</si>
  <si>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</si>
  <si>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</si>
  <si>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</si>
  <si>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</si>
  <si>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</si>
  <si>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</si>
  <si>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</si>
  <si>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</si>
  <si>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</si>
  <si>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</si>
  <si>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</si>
  <si>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</si>
  <si>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</si>
  <si>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</si>
  <si>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</si>
  <si>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</si>
  <si>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</si>
  <si>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</si>
  <si>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</si>
  <si>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</si>
  <si>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</si>
  <si>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</si>
  <si>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</si>
  <si>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</si>
  <si>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</si>
  <si>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</si>
  <si>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</si>
  <si>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</si>
  <si>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</si>
  <si>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</si>
  <si>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</si>
  <si>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</si>
  <si>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</si>
  <si>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</si>
  <si>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</si>
  <si>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</si>
  <si>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</si>
  <si>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</si>
  <si>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</si>
  <si>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</si>
  <si>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</si>
  <si>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</si>
  <si>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</si>
  <si>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</si>
  <si>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</si>
  <si>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</si>
  <si>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</si>
  <si>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</si>
  <si>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</si>
  <si>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</si>
  <si>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</si>
  <si>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</si>
  <si>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</si>
  <si>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</si>
  <si>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</si>
  <si>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</si>
  <si>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</si>
  <si>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</si>
  <si>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</si>
  <si>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</si>
  <si>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</si>
  <si>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</si>
  <si>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</si>
  <si>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</si>
  <si>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</si>
  <si>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</si>
  <si>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</si>
  <si>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</si>
  <si>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</si>
  <si>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</si>
  <si>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</si>
  <si>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</si>
  <si>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</si>
  <si>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</si>
  <si>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</si>
  <si>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</si>
  <si>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</si>
  <si>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</si>
  <si>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</si>
  <si>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</si>
  <si>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</si>
  <si>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</si>
  <si>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</si>
  <si>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</si>
  <si>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</si>
  <si>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</si>
  <si>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</si>
  <si>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</si>
  <si>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</si>
  <si>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</si>
  <si>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</si>
  <si>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</si>
  <si>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</si>
  <si>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</si>
  <si>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</si>
  <si>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</si>
  <si>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</si>
  <si>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</si>
  <si>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</si>
  <si>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</si>
  <si>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</si>
  <si>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</si>
  <si>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</si>
  <si>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</si>
  <si>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</si>
  <si>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</si>
  <si>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</si>
  <si>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</si>
  <si>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</si>
  <si>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</si>
  <si>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</si>
  <si>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</si>
  <si>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</si>
  <si>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</si>
  <si>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</si>
  <si>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</si>
  <si>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</si>
  <si>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</si>
  <si>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</si>
  <si>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</si>
  <si>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</si>
  <si>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</si>
  <si>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</si>
  <si>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</si>
  <si>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</si>
  <si>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</si>
  <si>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</si>
  <si>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</si>
  <si>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</si>
  <si>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</si>
  <si>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</si>
  <si>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</si>
  <si>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</si>
  <si>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</si>
  <si>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</si>
  <si>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</si>
  <si>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</si>
  <si>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</si>
  <si>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</si>
  <si>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</si>
  <si>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</si>
  <si>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</si>
  <si>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</si>
  <si>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</si>
  <si>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</si>
  <si>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</si>
  <si>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</si>
  <si>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</si>
  <si>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</si>
  <si>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</si>
  <si>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</si>
  <si>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</si>
  <si>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</si>
  <si>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</si>
  <si>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</si>
  <si>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</si>
  <si>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</si>
  <si>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</si>
  <si>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</si>
  <si>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</si>
  <si>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</si>
  <si>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</si>
  <si>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</si>
  <si>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</si>
  <si>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</si>
  <si>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</si>
  <si>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</si>
  <si>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</si>
  <si>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</si>
  <si>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</si>
  <si>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</si>
  <si>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</si>
  <si>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</si>
  <si>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</si>
  <si>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</si>
  <si>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</si>
  <si>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</si>
  <si>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</si>
  <si>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</si>
  <si>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</si>
  <si>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</si>
  <si>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</si>
  <si>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</si>
  <si>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</si>
  <si>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</si>
  <si>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</si>
  <si>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</si>
  <si>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</si>
  <si>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</si>
  <si>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</si>
  <si>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</si>
  <si>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</si>
  <si>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</si>
  <si>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</si>
  <si>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</si>
  <si>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</si>
  <si>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</si>
  <si>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</si>
  <si>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</si>
  <si>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</si>
  <si>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</si>
  <si>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</si>
  <si>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</si>
  <si>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</si>
  <si>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</si>
  <si>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</si>
  <si>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</si>
  <si>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</si>
  <si>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</si>
  <si>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</si>
  <si>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</si>
  <si>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</si>
  <si>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</si>
  <si>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</si>
  <si>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</si>
  <si>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</si>
  <si>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</si>
  <si>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</si>
  <si>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</si>
  <si>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</si>
  <si>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</si>
  <si>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</si>
  <si>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</si>
  <si>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</si>
  <si>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</si>
  <si>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</si>
  <si>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</si>
  <si>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</si>
  <si>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</si>
  <si>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</si>
  <si>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</si>
  <si>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</si>
  <si>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</si>
  <si>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</si>
  <si>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</si>
  <si>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</si>
  <si>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</si>
  <si>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</si>
  <si>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</si>
  <si>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</si>
  <si>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</si>
  <si>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</si>
  <si>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</si>
  <si>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</si>
  <si>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</si>
  <si>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</si>
  <si>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</si>
  <si>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</si>
  <si>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</si>
  <si>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</si>
  <si>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</si>
  <si>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</si>
  <si>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</si>
  <si>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</si>
  <si>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</si>
  <si>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</si>
  <si>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</si>
  <si>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</si>
  <si>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</si>
  <si>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</si>
  <si>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</si>
  <si>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</si>
  <si>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</si>
  <si>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</si>
  <si>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</si>
  <si>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</si>
  <si>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</si>
  <si>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</si>
  <si>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</si>
  <si>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</si>
  <si>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</si>
  <si>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</si>
  <si>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</si>
  <si>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</si>
  <si>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</si>
  <si>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</si>
  <si>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</si>
  <si>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</si>
  <si>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</si>
  <si>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</si>
  <si>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</si>
  <si>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</si>
  <si>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</si>
  <si>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</si>
  <si>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</si>
  <si>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</si>
  <si>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</si>
  <si>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</si>
  <si>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</si>
  <si>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</si>
  <si>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</si>
  <si>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</si>
  <si>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</si>
  <si>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</si>
  <si>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</si>
  <si>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</si>
  <si>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</si>
  <si>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</si>
  <si>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</si>
  <si>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</si>
  <si>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</si>
  <si>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</si>
  <si>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</si>
  <si>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</si>
  <si>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</si>
  <si>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</si>
  <si>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</si>
  <si>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</si>
  <si>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</si>
  <si>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</si>
  <si>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</si>
  <si>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</si>
  <si>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</si>
  <si>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</si>
  <si>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</si>
  <si>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</si>
  <si>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 Irena Kujačić</t>
  </si>
  <si>
    <t>Lice odgovorno za sastavljanje bilansa: Irena Kujačić</t>
  </si>
  <si>
    <t>Lice odgovorno za sastavljanje bilansa:Irena Kujačić</t>
  </si>
  <si>
    <t>Stanje na dan 31. decembar tekuće godine</t>
  </si>
  <si>
    <t>od 01.01.2020  do  30.06.2020</t>
  </si>
  <si>
    <t>Datum, 20.07.2020</t>
  </si>
  <si>
    <t>Datum, 20.06.2020</t>
  </si>
  <si>
    <t>od   01.01.2020 do 30.06.2020</t>
  </si>
  <si>
    <t>od 01.01.2020  do 30.06.2020</t>
  </si>
  <si>
    <t>Podgorici, 20.07.2020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</si>
</sst>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14" fontId="25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5" fillId="0" borderId="1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="81" zoomScaleNormal="81" zoomScalePageLayoutView="0" workbookViewId="0" topLeftCell="A81">
      <selection activeCell="D96" sqref="D96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4.25">
      <c r="A1" s="63" t="s">
        <v>347</v>
      </c>
      <c r="B1" s="63"/>
      <c r="C1" s="41"/>
      <c r="D1" s="41"/>
      <c r="E1" s="41"/>
    </row>
    <row r="2" spans="1:5" ht="14.25">
      <c r="A2" s="63" t="s">
        <v>343</v>
      </c>
      <c r="B2" s="63"/>
      <c r="C2" s="41"/>
      <c r="D2" s="41"/>
      <c r="E2" s="41"/>
    </row>
    <row r="3" spans="1:5" ht="14.25">
      <c r="A3" s="63" t="s">
        <v>345</v>
      </c>
      <c r="B3" s="63"/>
      <c r="C3" s="41"/>
      <c r="D3" s="41"/>
      <c r="E3" s="41"/>
    </row>
    <row r="4" spans="1:5" ht="14.25">
      <c r="A4" s="63" t="s">
        <v>346</v>
      </c>
      <c r="B4" s="63"/>
      <c r="C4" s="41"/>
      <c r="D4" s="41"/>
      <c r="E4" s="41"/>
    </row>
    <row r="5" spans="1:5" ht="14.25">
      <c r="A5" s="64" t="s">
        <v>178</v>
      </c>
      <c r="B5" s="64"/>
      <c r="C5" s="64"/>
      <c r="D5" s="64"/>
      <c r="E5" s="64"/>
    </row>
    <row r="6" spans="1:5" ht="14.25">
      <c r="A6" s="65" t="s">
        <v>355</v>
      </c>
      <c r="B6" s="65"/>
      <c r="C6" s="65"/>
      <c r="D6" s="65"/>
      <c r="E6" s="65"/>
    </row>
    <row r="7" spans="1:5" ht="14.25">
      <c r="A7" s="64" t="s">
        <v>58</v>
      </c>
      <c r="B7" s="64"/>
      <c r="C7" s="64"/>
      <c r="D7" s="64"/>
      <c r="E7" s="64"/>
    </row>
    <row r="8" spans="1:5" ht="14.25">
      <c r="A8" s="66" t="s">
        <v>59</v>
      </c>
      <c r="B8" s="66" t="s">
        <v>0</v>
      </c>
      <c r="C8" s="66" t="s">
        <v>328</v>
      </c>
      <c r="D8" s="66" t="s">
        <v>329</v>
      </c>
      <c r="E8" s="66"/>
    </row>
    <row r="9" spans="1:5" ht="14.25">
      <c r="A9" s="66"/>
      <c r="B9" s="66"/>
      <c r="C9" s="66"/>
      <c r="D9" s="16" t="s">
        <v>3</v>
      </c>
      <c r="E9" s="16" t="s">
        <v>4</v>
      </c>
    </row>
    <row r="10" spans="1:5" ht="14.2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4.25">
      <c r="A11" s="10" t="s">
        <v>57</v>
      </c>
      <c r="B11" s="11" t="s">
        <v>60</v>
      </c>
      <c r="C11" s="58">
        <v>4</v>
      </c>
      <c r="D11" s="54">
        <f>+D13+D15</f>
        <v>4628.25</v>
      </c>
      <c r="E11" s="54">
        <f>+E13+E15</f>
        <v>5445</v>
      </c>
    </row>
    <row r="12" spans="1:5" ht="14.25">
      <c r="A12" s="10" t="s">
        <v>332</v>
      </c>
      <c r="B12" s="11" t="s">
        <v>61</v>
      </c>
      <c r="C12" s="58"/>
      <c r="D12" s="37"/>
      <c r="E12" s="37"/>
    </row>
    <row r="13" spans="1:5" ht="14.25">
      <c r="A13" s="10" t="s">
        <v>62</v>
      </c>
      <c r="B13" s="11" t="s">
        <v>63</v>
      </c>
      <c r="C13" s="58"/>
      <c r="D13" s="54">
        <v>13872.35</v>
      </c>
      <c r="E13" s="54">
        <v>13872.35</v>
      </c>
    </row>
    <row r="14" spans="1:5" ht="28.5">
      <c r="A14" s="10" t="s">
        <v>331</v>
      </c>
      <c r="B14" s="12" t="s">
        <v>64</v>
      </c>
      <c r="C14" s="58"/>
      <c r="D14" s="37"/>
      <c r="E14" s="37"/>
    </row>
    <row r="15" spans="1:5" ht="14.25">
      <c r="A15" s="10" t="s">
        <v>333</v>
      </c>
      <c r="B15" s="11" t="s">
        <v>65</v>
      </c>
      <c r="C15" s="58"/>
      <c r="D15" s="54">
        <v>-9244.1</v>
      </c>
      <c r="E15" s="54">
        <v>-8427.35</v>
      </c>
    </row>
    <row r="16" spans="1:5" ht="28.5">
      <c r="A16" s="10" t="s">
        <v>57</v>
      </c>
      <c r="B16" s="12" t="s">
        <v>66</v>
      </c>
      <c r="C16" s="58">
        <v>5</v>
      </c>
      <c r="D16" s="54">
        <f>SUM(D17:D21)</f>
        <v>732767.89</v>
      </c>
      <c r="E16" s="54">
        <f>SUM(E17:E21)</f>
        <v>756860.7</v>
      </c>
    </row>
    <row r="17" spans="1:5" ht="14.25">
      <c r="A17" s="10" t="s">
        <v>334</v>
      </c>
      <c r="B17" s="11" t="s">
        <v>67</v>
      </c>
      <c r="C17" s="58"/>
      <c r="D17" s="54">
        <v>800000</v>
      </c>
      <c r="E17" s="54">
        <v>800000</v>
      </c>
    </row>
    <row r="18" spans="1:5" ht="14.25">
      <c r="A18" s="10" t="s">
        <v>68</v>
      </c>
      <c r="B18" s="11" t="s">
        <v>69</v>
      </c>
      <c r="C18" s="58"/>
      <c r="D18" s="54">
        <v>281448.49</v>
      </c>
      <c r="E18" s="54">
        <v>285277.5</v>
      </c>
    </row>
    <row r="19" spans="1:5" ht="28.5">
      <c r="A19" s="10" t="s">
        <v>335</v>
      </c>
      <c r="B19" s="12" t="s">
        <v>70</v>
      </c>
      <c r="C19" s="58"/>
      <c r="D19" s="54">
        <v>0</v>
      </c>
      <c r="E19" s="54">
        <v>0</v>
      </c>
    </row>
    <row r="20" spans="1:5" ht="28.5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28.5">
      <c r="A21" s="10" t="s">
        <v>336</v>
      </c>
      <c r="B21" s="12" t="s">
        <v>73</v>
      </c>
      <c r="C21" s="58"/>
      <c r="D21" s="54">
        <v>-348680.6</v>
      </c>
      <c r="E21" s="54">
        <v>-328416.8</v>
      </c>
    </row>
    <row r="22" spans="1:5" ht="14.25">
      <c r="A22" s="10" t="s">
        <v>57</v>
      </c>
      <c r="B22" s="11" t="s">
        <v>74</v>
      </c>
      <c r="C22" s="58">
        <v>6</v>
      </c>
      <c r="D22" s="54">
        <f>++D23+D35</f>
        <v>57728622.25</v>
      </c>
      <c r="E22" s="54">
        <f>++E23+E35</f>
        <v>59756186.13999999</v>
      </c>
    </row>
    <row r="23" spans="1:5" ht="14.25">
      <c r="A23" s="10" t="s">
        <v>57</v>
      </c>
      <c r="B23" s="11" t="s">
        <v>75</v>
      </c>
      <c r="C23" s="58"/>
      <c r="D23" s="54">
        <f>+D24+D25+D26+D27+D28+D29+D30+D31+D32+D33+D34+D34</f>
        <v>57728622.25</v>
      </c>
      <c r="E23" s="54">
        <f>+E24+E25+E26+E27+E28+E29+E30+E31+E32+E33+E34+E34</f>
        <v>59756186.13999999</v>
      </c>
    </row>
    <row r="24" spans="1:5" ht="28.5">
      <c r="A24" s="13" t="s">
        <v>76</v>
      </c>
      <c r="B24" s="11" t="s">
        <v>77</v>
      </c>
      <c r="C24" s="58"/>
      <c r="D24" s="54">
        <v>56693463.48</v>
      </c>
      <c r="E24" s="54">
        <v>58778176.29</v>
      </c>
    </row>
    <row r="25" spans="1:5" ht="28.5">
      <c r="A25" s="13" t="s">
        <v>78</v>
      </c>
      <c r="B25" s="11" t="s">
        <v>79</v>
      </c>
      <c r="C25" s="58"/>
      <c r="D25" s="37"/>
      <c r="E25" s="37"/>
    </row>
    <row r="26" spans="1:5" ht="28.5">
      <c r="A26" s="13" t="s">
        <v>80</v>
      </c>
      <c r="B26" s="11" t="s">
        <v>81</v>
      </c>
      <c r="C26" s="58"/>
      <c r="D26" s="37"/>
      <c r="E26" s="37"/>
    </row>
    <row r="27" spans="1:5" ht="28.5">
      <c r="A27" s="13" t="s">
        <v>82</v>
      </c>
      <c r="B27" s="11" t="s">
        <v>83</v>
      </c>
      <c r="C27" s="58"/>
      <c r="D27" s="37"/>
      <c r="E27" s="37"/>
    </row>
    <row r="28" spans="1:5" ht="28.5">
      <c r="A28" s="13" t="s">
        <v>84</v>
      </c>
      <c r="B28" s="11" t="s">
        <v>85</v>
      </c>
      <c r="C28" s="58"/>
      <c r="D28" s="54">
        <v>143015.24</v>
      </c>
      <c r="E28" s="54">
        <v>146056.8</v>
      </c>
    </row>
    <row r="29" spans="1:5" ht="28.5">
      <c r="A29" s="13" t="s">
        <v>86</v>
      </c>
      <c r="B29" s="12" t="s">
        <v>87</v>
      </c>
      <c r="C29" s="58"/>
      <c r="D29" s="54">
        <v>47002.09</v>
      </c>
      <c r="E29" s="54">
        <v>47926.72</v>
      </c>
    </row>
    <row r="30" spans="1:5" ht="14.25">
      <c r="A30" s="10" t="s">
        <v>337</v>
      </c>
      <c r="B30" s="11" t="s">
        <v>88</v>
      </c>
      <c r="C30" s="58"/>
      <c r="D30" s="54">
        <v>0</v>
      </c>
      <c r="E30" s="54">
        <v>0</v>
      </c>
    </row>
    <row r="31" spans="1:5" ht="14.25">
      <c r="A31" s="10" t="s">
        <v>338</v>
      </c>
      <c r="B31" s="11" t="s">
        <v>89</v>
      </c>
      <c r="C31" s="58"/>
      <c r="D31" s="37"/>
      <c r="E31" s="37"/>
    </row>
    <row r="32" spans="1:5" ht="28.5">
      <c r="A32" s="13" t="s">
        <v>90</v>
      </c>
      <c r="B32" s="11" t="s">
        <v>91</v>
      </c>
      <c r="C32" s="58"/>
      <c r="D32" s="37"/>
      <c r="E32" s="37"/>
    </row>
    <row r="33" spans="1:5" ht="28.5">
      <c r="A33" s="13" t="s">
        <v>92</v>
      </c>
      <c r="B33" s="11" t="s">
        <v>93</v>
      </c>
      <c r="C33" s="58"/>
      <c r="D33" s="54">
        <v>845141.44</v>
      </c>
      <c r="E33" s="54">
        <v>784026.33</v>
      </c>
    </row>
    <row r="34" spans="1:5" ht="14.25">
      <c r="A34" s="13" t="s">
        <v>94</v>
      </c>
      <c r="B34" s="11" t="s">
        <v>95</v>
      </c>
      <c r="C34" s="58"/>
      <c r="D34" s="37"/>
      <c r="E34" s="37"/>
    </row>
    <row r="35" spans="1:5" ht="28.5">
      <c r="A35" s="10" t="s">
        <v>57</v>
      </c>
      <c r="B35" s="12" t="s">
        <v>96</v>
      </c>
      <c r="C35" s="58"/>
      <c r="D35" s="54">
        <f>++D36+D37+D38</f>
        <v>0</v>
      </c>
      <c r="E35" s="54">
        <f>++E36+E37+E38</f>
        <v>0</v>
      </c>
    </row>
    <row r="36" spans="1:5" ht="28.5">
      <c r="A36" s="13" t="s">
        <v>97</v>
      </c>
      <c r="B36" s="12" t="s">
        <v>98</v>
      </c>
      <c r="C36" s="58"/>
      <c r="D36" s="37"/>
      <c r="E36" s="37"/>
    </row>
    <row r="37" spans="1:5" ht="28.5">
      <c r="A37" s="10" t="s">
        <v>339</v>
      </c>
      <c r="B37" s="12" t="s">
        <v>99</v>
      </c>
      <c r="C37" s="58"/>
      <c r="D37" s="37"/>
      <c r="E37" s="37"/>
    </row>
    <row r="38" spans="1:5" ht="28.5">
      <c r="A38" s="10" t="s">
        <v>340</v>
      </c>
      <c r="B38" s="12" t="s">
        <v>100</v>
      </c>
      <c r="C38" s="58"/>
      <c r="D38" s="37"/>
      <c r="E38" s="37"/>
    </row>
    <row r="39" spans="1:5" ht="14.25">
      <c r="A39" s="10" t="s">
        <v>57</v>
      </c>
      <c r="B39" s="11" t="s">
        <v>101</v>
      </c>
      <c r="C39" s="58">
        <v>7</v>
      </c>
      <c r="D39" s="54">
        <f>SUM(D40:D42)</f>
        <v>0</v>
      </c>
      <c r="E39" s="54">
        <f>SUM(E40:E42)</f>
        <v>0</v>
      </c>
    </row>
    <row r="40" spans="1:5" ht="14.25">
      <c r="A40" s="10" t="s">
        <v>102</v>
      </c>
      <c r="B40" s="11" t="s">
        <v>103</v>
      </c>
      <c r="C40" s="58"/>
      <c r="D40" s="37"/>
      <c r="E40" s="37"/>
    </row>
    <row r="41" spans="1:5" ht="14.25">
      <c r="A41" s="10" t="s">
        <v>104</v>
      </c>
      <c r="B41" s="11" t="s">
        <v>105</v>
      </c>
      <c r="C41" s="58"/>
      <c r="D41" s="54">
        <v>0</v>
      </c>
      <c r="E41" s="54">
        <v>0</v>
      </c>
    </row>
    <row r="42" spans="1:5" ht="14.25">
      <c r="A42" s="10">
        <v>186</v>
      </c>
      <c r="B42" s="11" t="s">
        <v>106</v>
      </c>
      <c r="C42" s="37"/>
      <c r="D42" s="37"/>
      <c r="E42" s="37"/>
    </row>
    <row r="43" spans="1:5" ht="14.25">
      <c r="A43" s="10" t="s">
        <v>57</v>
      </c>
      <c r="B43" s="11" t="s">
        <v>107</v>
      </c>
      <c r="C43" s="58">
        <v>8</v>
      </c>
      <c r="D43" s="54">
        <f>++D44+D45+D52</f>
        <v>1120828.24</v>
      </c>
      <c r="E43" s="54">
        <f>++E44+E45+E52</f>
        <v>1174299.7</v>
      </c>
    </row>
    <row r="44" spans="1:5" ht="14.25">
      <c r="A44" s="10">
        <v>11</v>
      </c>
      <c r="B44" s="11" t="s">
        <v>108</v>
      </c>
      <c r="C44" s="37"/>
      <c r="D44" s="54">
        <v>826068.63</v>
      </c>
      <c r="E44" s="54">
        <v>920003.6</v>
      </c>
    </row>
    <row r="45" spans="1:5" ht="14.25">
      <c r="A45" s="10" t="s">
        <v>57</v>
      </c>
      <c r="B45" s="11" t="s">
        <v>109</v>
      </c>
      <c r="C45" s="37"/>
      <c r="D45" s="54">
        <f>++D46+D48+D49+D51</f>
        <v>294759.61</v>
      </c>
      <c r="E45" s="54">
        <f>++E46+E48+E49+E51</f>
        <v>254296.1</v>
      </c>
    </row>
    <row r="46" spans="1:5" ht="14.25">
      <c r="A46" s="10">
        <v>12</v>
      </c>
      <c r="B46" s="11" t="s">
        <v>110</v>
      </c>
      <c r="C46" s="37"/>
      <c r="D46" s="54">
        <v>285944.8</v>
      </c>
      <c r="E46" s="54">
        <v>242606.73</v>
      </c>
    </row>
    <row r="47" spans="1:5" ht="14.25">
      <c r="A47" s="10">
        <v>13</v>
      </c>
      <c r="B47" s="11" t="s">
        <v>111</v>
      </c>
      <c r="C47" s="37"/>
      <c r="D47" s="54">
        <v>0</v>
      </c>
      <c r="E47" s="54">
        <v>0</v>
      </c>
    </row>
    <row r="48" spans="1:5" ht="14.25">
      <c r="A48" s="10">
        <v>14</v>
      </c>
      <c r="B48" s="11" t="s">
        <v>112</v>
      </c>
      <c r="C48" s="37"/>
      <c r="D48" s="54">
        <v>0</v>
      </c>
      <c r="E48" s="54">
        <v>0</v>
      </c>
    </row>
    <row r="49" spans="1:5" ht="14.2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4.25">
      <c r="A50" s="10">
        <v>16</v>
      </c>
      <c r="B50" s="11" t="s">
        <v>114</v>
      </c>
      <c r="C50" s="37"/>
      <c r="D50" s="37"/>
      <c r="E50" s="37"/>
    </row>
    <row r="51" spans="1:5" ht="14.25">
      <c r="A51" s="10">
        <v>17</v>
      </c>
      <c r="B51" s="11" t="s">
        <v>115</v>
      </c>
      <c r="C51" s="37"/>
      <c r="D51" s="54">
        <v>8814.81</v>
      </c>
      <c r="E51" s="54">
        <v>11689.37</v>
      </c>
    </row>
    <row r="52" spans="1:5" ht="28.5">
      <c r="A52" s="13" t="s">
        <v>116</v>
      </c>
      <c r="B52" s="11" t="s">
        <v>117</v>
      </c>
      <c r="C52" s="37"/>
      <c r="D52" s="37"/>
      <c r="E52" s="37"/>
    </row>
    <row r="53" spans="1:5" ht="72">
      <c r="A53" s="13" t="s">
        <v>118</v>
      </c>
      <c r="B53" s="11" t="s">
        <v>119</v>
      </c>
      <c r="C53" s="58">
        <v>9</v>
      </c>
      <c r="D53" s="54">
        <v>358757.18</v>
      </c>
      <c r="E53" s="54">
        <v>357011.69</v>
      </c>
    </row>
    <row r="54" spans="1:5" ht="14.25">
      <c r="A54" s="10" t="s">
        <v>57</v>
      </c>
      <c r="B54" s="11" t="s">
        <v>120</v>
      </c>
      <c r="C54" s="58">
        <v>10</v>
      </c>
      <c r="D54" s="54">
        <f>+D55+D56</f>
        <v>494427.12</v>
      </c>
      <c r="E54" s="54">
        <f>+E55+E56</f>
        <v>1219768.52</v>
      </c>
    </row>
    <row r="55" spans="1:5" ht="14.25">
      <c r="A55" s="10">
        <v>192</v>
      </c>
      <c r="B55" s="11" t="s">
        <v>121</v>
      </c>
      <c r="C55" s="37"/>
      <c r="D55" s="54"/>
      <c r="E55" s="54"/>
    </row>
    <row r="56" spans="1:5" ht="28.5">
      <c r="A56" s="13" t="s">
        <v>330</v>
      </c>
      <c r="B56" s="11" t="s">
        <v>122</v>
      </c>
      <c r="C56" s="37"/>
      <c r="D56" s="54">
        <v>494427.12</v>
      </c>
      <c r="E56" s="54">
        <v>1219768.52</v>
      </c>
    </row>
    <row r="57" spans="1:5" ht="14.25">
      <c r="A57" s="10"/>
      <c r="B57" s="11" t="s">
        <v>123</v>
      </c>
      <c r="C57" s="37"/>
      <c r="D57" s="37"/>
      <c r="E57" s="37"/>
    </row>
    <row r="58" spans="1:5" ht="14.25">
      <c r="A58" s="10"/>
      <c r="B58" s="11" t="s">
        <v>124</v>
      </c>
      <c r="C58" s="37"/>
      <c r="D58" s="54">
        <f>++D57+D54+D53+D43+D39+D22+D16+D11</f>
        <v>60440030.93</v>
      </c>
      <c r="E58" s="54">
        <f>++E57+E54+E53+E43+E39+E22+E16+E11</f>
        <v>63269571.75</v>
      </c>
    </row>
    <row r="59" spans="1:5" ht="14.25">
      <c r="A59" s="67" t="s">
        <v>125</v>
      </c>
      <c r="B59" s="67"/>
      <c r="C59" s="67"/>
      <c r="D59" s="67"/>
      <c r="E59" s="67"/>
    </row>
    <row r="60" spans="1:5" ht="14.25">
      <c r="A60" s="66" t="s">
        <v>59</v>
      </c>
      <c r="B60" s="66" t="s">
        <v>0</v>
      </c>
      <c r="C60" s="66" t="s">
        <v>328</v>
      </c>
      <c r="D60" s="66" t="s">
        <v>329</v>
      </c>
      <c r="E60" s="66"/>
    </row>
    <row r="61" spans="1:5" ht="14.25">
      <c r="A61" s="66"/>
      <c r="B61" s="66"/>
      <c r="C61" s="66"/>
      <c r="D61" s="8" t="s">
        <v>3</v>
      </c>
      <c r="E61" s="8" t="s">
        <v>4</v>
      </c>
    </row>
    <row r="62" spans="1:5" ht="14.2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4.2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f>+E64</f>
        <v>3000011.43</v>
      </c>
    </row>
    <row r="64" spans="1:5" ht="14.2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4.25">
      <c r="A65" s="9">
        <v>901</v>
      </c>
      <c r="B65" s="11" t="s">
        <v>128</v>
      </c>
      <c r="C65" s="37"/>
      <c r="D65" s="37"/>
      <c r="E65" s="37"/>
    </row>
    <row r="66" spans="1:5" ht="14.25">
      <c r="A66" s="9" t="s">
        <v>57</v>
      </c>
      <c r="B66" s="11" t="s">
        <v>129</v>
      </c>
      <c r="C66" s="58">
        <v>11</v>
      </c>
      <c r="D66" s="54">
        <f>+D74+D75+D67+D68+D73</f>
        <v>13904608.350000001</v>
      </c>
      <c r="E66" s="54">
        <f>+E74+E75+E67+E68+E73</f>
        <v>17628757.1</v>
      </c>
    </row>
    <row r="67" spans="1:5" ht="14.25">
      <c r="A67" s="9">
        <v>910</v>
      </c>
      <c r="B67" s="11" t="s">
        <v>130</v>
      </c>
      <c r="C67" s="37"/>
      <c r="D67" s="37"/>
      <c r="E67" s="37"/>
    </row>
    <row r="68" spans="1:5" ht="14.25">
      <c r="A68" s="9">
        <v>911</v>
      </c>
      <c r="B68" s="11" t="s">
        <v>131</v>
      </c>
      <c r="C68" s="37"/>
      <c r="D68" s="37"/>
      <c r="E68" s="37"/>
    </row>
    <row r="69" spans="1:5" ht="14.25">
      <c r="A69" s="9" t="s">
        <v>57</v>
      </c>
      <c r="B69" s="11" t="s">
        <v>132</v>
      </c>
      <c r="C69" s="37"/>
      <c r="D69" s="37"/>
      <c r="E69" s="37"/>
    </row>
    <row r="70" spans="1:5" ht="14.25">
      <c r="A70" s="9" t="s">
        <v>57</v>
      </c>
      <c r="B70" s="11" t="s">
        <v>133</v>
      </c>
      <c r="C70" s="37"/>
      <c r="D70" s="37"/>
      <c r="E70" s="37"/>
    </row>
    <row r="71" spans="1:5" ht="14.25">
      <c r="A71" s="9" t="s">
        <v>57</v>
      </c>
      <c r="B71" s="11" t="s">
        <v>134</v>
      </c>
      <c r="C71" s="37"/>
      <c r="D71" s="37"/>
      <c r="E71" s="37"/>
    </row>
    <row r="72" spans="1:5" ht="14.25">
      <c r="A72" s="9" t="s">
        <v>57</v>
      </c>
      <c r="B72" s="11" t="s">
        <v>135</v>
      </c>
      <c r="C72" s="37"/>
      <c r="D72" s="37"/>
      <c r="E72" s="37"/>
    </row>
    <row r="73" spans="1:5" ht="14.25">
      <c r="A73" s="9">
        <v>919</v>
      </c>
      <c r="B73" s="11" t="s">
        <v>136</v>
      </c>
      <c r="C73" s="37"/>
      <c r="D73" s="37"/>
      <c r="E73" s="37"/>
    </row>
    <row r="74" spans="1:5" ht="14.25">
      <c r="A74" s="9" t="s">
        <v>137</v>
      </c>
      <c r="B74" s="11" t="s">
        <v>138</v>
      </c>
      <c r="C74" s="58"/>
      <c r="D74" s="54">
        <v>-1694786.95</v>
      </c>
      <c r="E74" s="54">
        <v>2262783.53</v>
      </c>
    </row>
    <row r="75" spans="1:5" ht="14.25">
      <c r="A75" s="9" t="s">
        <v>57</v>
      </c>
      <c r="B75" s="11" t="s">
        <v>139</v>
      </c>
      <c r="C75" s="37"/>
      <c r="D75" s="54">
        <f>++D76+D77</f>
        <v>15599395.3</v>
      </c>
      <c r="E75" s="54">
        <f>++E76+E77</f>
        <v>15365973.57</v>
      </c>
    </row>
    <row r="76" spans="1:5" ht="14.25">
      <c r="A76" s="9" t="s">
        <v>140</v>
      </c>
      <c r="B76" s="11" t="s">
        <v>141</v>
      </c>
      <c r="C76" s="37"/>
      <c r="D76" s="54">
        <v>15065972.57</v>
      </c>
      <c r="E76" s="54">
        <v>12126443.32</v>
      </c>
    </row>
    <row r="77" spans="1:5" ht="14.25">
      <c r="A77" s="9" t="s">
        <v>142</v>
      </c>
      <c r="B77" s="11" t="s">
        <v>143</v>
      </c>
      <c r="C77" s="37"/>
      <c r="D77" s="54">
        <v>533422.73</v>
      </c>
      <c r="E77" s="54">
        <v>3239530.25</v>
      </c>
    </row>
    <row r="78" spans="1:5" ht="14.25">
      <c r="A78" s="9" t="s">
        <v>57</v>
      </c>
      <c r="B78" s="11" t="s">
        <v>144</v>
      </c>
      <c r="C78" s="58">
        <v>12</v>
      </c>
      <c r="D78" s="54">
        <f>++D79+D86+D91</f>
        <v>42649482.949999996</v>
      </c>
      <c r="E78" s="54">
        <f>++E79+E86+E91</f>
        <v>41050255.449999996</v>
      </c>
    </row>
    <row r="79" spans="1:5" ht="14.25">
      <c r="A79" s="9" t="s">
        <v>57</v>
      </c>
      <c r="B79" s="11" t="s">
        <v>145</v>
      </c>
      <c r="C79" s="37"/>
      <c r="D79" s="54">
        <f>++D80+D81+D82+D83+D84+D85</f>
        <v>814921.37</v>
      </c>
      <c r="E79" s="54">
        <f>++E80+E81+E82+E83+E84+E85</f>
        <v>860757.94</v>
      </c>
    </row>
    <row r="80" spans="1:5" ht="14.25">
      <c r="A80" s="9">
        <v>980</v>
      </c>
      <c r="B80" s="11" t="s">
        <v>146</v>
      </c>
      <c r="C80" s="37"/>
      <c r="D80" s="54">
        <v>210827.45</v>
      </c>
      <c r="E80" s="54">
        <v>249224.79</v>
      </c>
    </row>
    <row r="81" spans="1:5" ht="14.25">
      <c r="A81" s="9">
        <v>982</v>
      </c>
      <c r="B81" s="11" t="s">
        <v>147</v>
      </c>
      <c r="C81" s="37"/>
      <c r="D81" s="54">
        <v>445131.96</v>
      </c>
      <c r="E81" s="54">
        <v>452571.19</v>
      </c>
    </row>
    <row r="82" spans="1:5" ht="14.25">
      <c r="A82" s="9">
        <v>983</v>
      </c>
      <c r="B82" s="11" t="s">
        <v>148</v>
      </c>
      <c r="C82" s="37"/>
      <c r="D82" s="54">
        <v>158961.96</v>
      </c>
      <c r="E82" s="54">
        <v>158961.96</v>
      </c>
    </row>
    <row r="83" spans="1:5" ht="14.25">
      <c r="A83" s="9">
        <v>984</v>
      </c>
      <c r="B83" s="11" t="s">
        <v>149</v>
      </c>
      <c r="C83" s="37"/>
      <c r="D83" s="37"/>
      <c r="E83" s="37"/>
    </row>
    <row r="84" spans="1:5" ht="14.25">
      <c r="A84" s="9">
        <v>985</v>
      </c>
      <c r="B84" s="11" t="s">
        <v>150</v>
      </c>
      <c r="C84" s="37"/>
      <c r="D84" s="37"/>
      <c r="E84" s="37"/>
    </row>
    <row r="85" spans="1:5" ht="28.5">
      <c r="A85" s="14" t="s">
        <v>151</v>
      </c>
      <c r="B85" s="11" t="s">
        <v>152</v>
      </c>
      <c r="C85" s="37"/>
      <c r="D85" s="37"/>
      <c r="E85" s="37"/>
    </row>
    <row r="86" spans="1:5" ht="14.25">
      <c r="A86" s="9" t="s">
        <v>57</v>
      </c>
      <c r="B86" s="11" t="s">
        <v>153</v>
      </c>
      <c r="C86" s="37"/>
      <c r="D86" s="54">
        <f>++D87+D90</f>
        <v>41834561.58</v>
      </c>
      <c r="E86" s="54">
        <f>++E87+E90</f>
        <v>40189497.51</v>
      </c>
    </row>
    <row r="87" spans="1:5" ht="14.25">
      <c r="A87" s="9">
        <v>970</v>
      </c>
      <c r="B87" s="11" t="s">
        <v>154</v>
      </c>
      <c r="C87" s="37"/>
      <c r="D87" s="54">
        <v>38063297.37</v>
      </c>
      <c r="E87" s="54">
        <v>36567799.75</v>
      </c>
    </row>
    <row r="88" spans="1:5" ht="28.5">
      <c r="A88" s="9">
        <v>971</v>
      </c>
      <c r="B88" s="12" t="s">
        <v>155</v>
      </c>
      <c r="C88" s="37"/>
      <c r="D88" s="37"/>
      <c r="E88" s="37"/>
    </row>
    <row r="89" spans="1:5" ht="28.5">
      <c r="A89" s="9">
        <v>972.973</v>
      </c>
      <c r="B89" s="12" t="s">
        <v>156</v>
      </c>
      <c r="C89" s="37"/>
      <c r="D89" s="37"/>
      <c r="E89" s="37"/>
    </row>
    <row r="90" spans="1:5" ht="14.25">
      <c r="A90" s="9">
        <v>974</v>
      </c>
      <c r="B90" s="11" t="s">
        <v>157</v>
      </c>
      <c r="C90" s="37"/>
      <c r="D90" s="54">
        <v>3771264.21</v>
      </c>
      <c r="E90" s="54">
        <v>3621697.76</v>
      </c>
    </row>
    <row r="91" spans="1:5" ht="14.2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4.25">
      <c r="A92" s="9">
        <v>960</v>
      </c>
      <c r="B92" s="11" t="s">
        <v>159</v>
      </c>
      <c r="C92" s="37"/>
      <c r="D92" s="37"/>
      <c r="E92" s="37"/>
    </row>
    <row r="93" spans="1:5" ht="14.25">
      <c r="A93" s="15">
        <v>961962963967</v>
      </c>
      <c r="B93" s="11" t="s">
        <v>160</v>
      </c>
      <c r="C93" s="37"/>
      <c r="D93" s="37">
        <v>0</v>
      </c>
      <c r="E93" s="54">
        <v>0</v>
      </c>
    </row>
    <row r="94" spans="1:5" ht="14.25">
      <c r="A94" s="9" t="s">
        <v>57</v>
      </c>
      <c r="B94" s="11" t="s">
        <v>161</v>
      </c>
      <c r="C94" s="58">
        <v>13</v>
      </c>
      <c r="D94" s="54">
        <f>++D95+D96+D97+D98+D99+D100+D101</f>
        <v>847480.27</v>
      </c>
      <c r="E94" s="54">
        <f>++E95+E96+E97+E98+E99+E100+E101</f>
        <v>1531015.27</v>
      </c>
    </row>
    <row r="95" spans="1:5" ht="14.25">
      <c r="A95" s="9">
        <v>22</v>
      </c>
      <c r="B95" s="11" t="s">
        <v>162</v>
      </c>
      <c r="C95" s="37"/>
      <c r="D95" s="54">
        <v>496596.58</v>
      </c>
      <c r="E95" s="54">
        <v>422789.7</v>
      </c>
    </row>
    <row r="96" spans="1:5" ht="14.25">
      <c r="A96" s="9">
        <v>23</v>
      </c>
      <c r="B96" s="11" t="s">
        <v>163</v>
      </c>
      <c r="C96" s="37"/>
      <c r="D96" s="54">
        <v>19090.97</v>
      </c>
      <c r="E96" s="54">
        <v>53150.77</v>
      </c>
    </row>
    <row r="97" spans="1:5" ht="14.25">
      <c r="A97" s="9">
        <v>24</v>
      </c>
      <c r="B97" s="11" t="s">
        <v>164</v>
      </c>
      <c r="C97" s="37"/>
      <c r="D97" s="37"/>
      <c r="E97" s="37"/>
    </row>
    <row r="98" spans="1:5" ht="14.25">
      <c r="A98" s="9">
        <v>25</v>
      </c>
      <c r="B98" s="11" t="s">
        <v>165</v>
      </c>
      <c r="C98" s="37"/>
      <c r="D98" s="37"/>
      <c r="E98" s="37"/>
    </row>
    <row r="99" spans="1:5" ht="14.25">
      <c r="A99" s="9">
        <v>26</v>
      </c>
      <c r="B99" s="11" t="s">
        <v>166</v>
      </c>
      <c r="C99" s="37"/>
      <c r="D99" s="54">
        <v>285000.95</v>
      </c>
      <c r="E99" s="54">
        <v>695959.72</v>
      </c>
    </row>
    <row r="100" spans="1:5" ht="14.25">
      <c r="A100" s="9">
        <v>21</v>
      </c>
      <c r="B100" s="11" t="s">
        <v>167</v>
      </c>
      <c r="C100" s="37"/>
      <c r="D100" s="54">
        <v>22465.93</v>
      </c>
      <c r="E100" s="54">
        <v>4772.05</v>
      </c>
    </row>
    <row r="101" spans="1:5" ht="14.25">
      <c r="A101" s="9" t="s">
        <v>168</v>
      </c>
      <c r="B101" s="11" t="s">
        <v>169</v>
      </c>
      <c r="C101" s="58"/>
      <c r="D101" s="54">
        <v>24325.84</v>
      </c>
      <c r="E101" s="54">
        <v>354343.03</v>
      </c>
    </row>
    <row r="102" spans="1:5" ht="14.2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4.25">
      <c r="A103" s="9">
        <v>950.951</v>
      </c>
      <c r="B103" s="11" t="s">
        <v>171</v>
      </c>
      <c r="C103" s="37"/>
      <c r="D103" s="37"/>
      <c r="E103" s="37"/>
    </row>
    <row r="104" spans="1:5" ht="14.25">
      <c r="A104" s="9">
        <v>954</v>
      </c>
      <c r="B104" s="11" t="s">
        <v>172</v>
      </c>
      <c r="C104" s="37"/>
      <c r="D104" s="37"/>
      <c r="E104" s="37"/>
    </row>
    <row r="105" spans="1:5" ht="14.25">
      <c r="A105" s="9" t="s">
        <v>173</v>
      </c>
      <c r="B105" s="11" t="s">
        <v>174</v>
      </c>
      <c r="C105" s="37"/>
      <c r="D105" s="37"/>
      <c r="E105" s="37"/>
    </row>
    <row r="106" spans="1:5" ht="14.25">
      <c r="A106" s="9">
        <v>957</v>
      </c>
      <c r="B106" s="11" t="s">
        <v>175</v>
      </c>
      <c r="C106" s="37"/>
      <c r="D106" s="37"/>
      <c r="E106" s="37"/>
    </row>
    <row r="107" spans="1:5" ht="14.25">
      <c r="A107" s="9">
        <v>969</v>
      </c>
      <c r="B107" s="11" t="s">
        <v>176</v>
      </c>
      <c r="C107" s="58">
        <v>14</v>
      </c>
      <c r="D107" s="54">
        <v>38447.93</v>
      </c>
      <c r="E107" s="54">
        <v>59532.5</v>
      </c>
    </row>
    <row r="108" spans="1:5" ht="14.25">
      <c r="A108" s="9" t="s">
        <v>57</v>
      </c>
      <c r="B108" s="11" t="s">
        <v>177</v>
      </c>
      <c r="C108" s="37"/>
      <c r="D108" s="54">
        <f>++D107+D94+D78+D66+D63</f>
        <v>60440030.93</v>
      </c>
      <c r="E108" s="54">
        <f>++E107+E94+E78+E66+E63</f>
        <v>63269571.75</v>
      </c>
    </row>
    <row r="110" spans="1:2" ht="14.25">
      <c r="A110" s="63" t="s">
        <v>351</v>
      </c>
      <c r="B110" s="63"/>
    </row>
    <row r="111" spans="1:2" ht="14.25">
      <c r="A111" s="63" t="s">
        <v>349</v>
      </c>
      <c r="B111" s="63"/>
    </row>
    <row r="112" spans="1:2" ht="14.25">
      <c r="A112" s="40"/>
      <c r="B112" s="39"/>
    </row>
    <row r="113" spans="1:2" ht="14.25">
      <c r="A113" s="63" t="s">
        <v>344</v>
      </c>
      <c r="B113" s="63"/>
    </row>
    <row r="114" spans="1:2" ht="14.25">
      <c r="A114" s="63" t="s">
        <v>356</v>
      </c>
      <c r="B114" s="63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3">
      <selection activeCell="A119" sqref="A119:B119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4.25">
      <c r="A1" s="39" t="s">
        <v>347</v>
      </c>
      <c r="B1" s="39"/>
    </row>
    <row r="2" spans="1:2" ht="14.25">
      <c r="A2" s="39" t="s">
        <v>343</v>
      </c>
      <c r="B2" s="39"/>
    </row>
    <row r="3" spans="1:2" ht="14.25">
      <c r="A3" s="39" t="s">
        <v>345</v>
      </c>
      <c r="B3" s="39"/>
    </row>
    <row r="4" spans="1:2" ht="14.25">
      <c r="A4" s="39" t="s">
        <v>346</v>
      </c>
      <c r="B4" s="39"/>
    </row>
    <row r="5" spans="1:5" ht="14.25">
      <c r="A5" s="70" t="s">
        <v>298</v>
      </c>
      <c r="B5" s="70"/>
      <c r="C5" s="70"/>
      <c r="D5" s="70"/>
      <c r="E5" s="70"/>
    </row>
    <row r="6" spans="1:5" ht="14.25">
      <c r="A6" s="71" t="s">
        <v>358</v>
      </c>
      <c r="B6" s="71"/>
      <c r="C6" s="71"/>
      <c r="D6" s="71"/>
      <c r="E6" s="71"/>
    </row>
    <row r="7" spans="1:5" ht="14.25">
      <c r="A7" s="72" t="s">
        <v>59</v>
      </c>
      <c r="B7" s="72"/>
      <c r="C7" s="72" t="s">
        <v>1</v>
      </c>
      <c r="D7" s="68" t="s">
        <v>2</v>
      </c>
      <c r="E7" s="68"/>
    </row>
    <row r="8" spans="1:5" ht="14.25">
      <c r="A8" s="72"/>
      <c r="B8" s="72"/>
      <c r="C8" s="72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4.25">
      <c r="A10" s="19"/>
      <c r="B10" s="20" t="s">
        <v>179</v>
      </c>
      <c r="C10" s="38"/>
      <c r="D10" s="55">
        <f>++D11+D20</f>
        <v>3071252.2</v>
      </c>
      <c r="E10" s="55">
        <f>++E11+E20</f>
        <v>2977751.58</v>
      </c>
    </row>
    <row r="11" spans="1:5" ht="14.25">
      <c r="A11" s="19"/>
      <c r="B11" s="20" t="s">
        <v>180</v>
      </c>
      <c r="C11" s="58">
        <v>16</v>
      </c>
      <c r="D11" s="55">
        <f>+D12+D13+D14+D15+D16+D17+D18+D19</f>
        <v>3049018.21</v>
      </c>
      <c r="E11" s="55">
        <f>+E12+E13+E14+E15+E16+E17+E18+E19</f>
        <v>2958764.22</v>
      </c>
    </row>
    <row r="12" spans="1:5" ht="14.25">
      <c r="A12" s="19">
        <v>750</v>
      </c>
      <c r="B12" s="21" t="s">
        <v>181</v>
      </c>
      <c r="C12" s="38"/>
      <c r="D12" s="55">
        <v>3190018.07</v>
      </c>
      <c r="E12" s="55">
        <v>3088620.6</v>
      </c>
    </row>
    <row r="13" spans="1:5" ht="14.25">
      <c r="A13" s="19">
        <v>752</v>
      </c>
      <c r="B13" s="21" t="s">
        <v>182</v>
      </c>
      <c r="C13" s="38"/>
      <c r="D13" s="38"/>
      <c r="E13" s="38"/>
    </row>
    <row r="14" spans="1:5" ht="14.25">
      <c r="A14" s="19">
        <v>753</v>
      </c>
      <c r="B14" s="21" t="s">
        <v>183</v>
      </c>
      <c r="C14" s="38"/>
      <c r="D14" s="38"/>
      <c r="E14" s="38"/>
    </row>
    <row r="15" spans="1:5" ht="14.25">
      <c r="A15" s="19">
        <v>754</v>
      </c>
      <c r="B15" s="21" t="s">
        <v>184</v>
      </c>
      <c r="C15" s="38"/>
      <c r="D15" s="38"/>
      <c r="E15" s="38"/>
    </row>
    <row r="16" spans="1:5" ht="28.5">
      <c r="A16" s="19">
        <v>755</v>
      </c>
      <c r="B16" s="21" t="s">
        <v>185</v>
      </c>
      <c r="C16" s="38"/>
      <c r="D16" s="55">
        <v>-174553.67</v>
      </c>
      <c r="E16" s="55">
        <v>-157861.09</v>
      </c>
    </row>
    <row r="17" spans="1:5" ht="14.25">
      <c r="A17" s="19">
        <v>756</v>
      </c>
      <c r="B17" s="21" t="s">
        <v>186</v>
      </c>
      <c r="C17" s="38"/>
      <c r="D17" s="55">
        <v>38397.34</v>
      </c>
      <c r="E17" s="55">
        <v>29787.31</v>
      </c>
    </row>
    <row r="18" spans="1:5" ht="14.25">
      <c r="A18" s="19">
        <v>757</v>
      </c>
      <c r="B18" s="21" t="s">
        <v>187</v>
      </c>
      <c r="C18" s="38"/>
      <c r="D18" s="38"/>
      <c r="E18" s="38"/>
    </row>
    <row r="19" spans="1:5" ht="14.25">
      <c r="A19" s="19">
        <v>758</v>
      </c>
      <c r="B19" s="21" t="s">
        <v>188</v>
      </c>
      <c r="C19" s="38"/>
      <c r="D19" s="55">
        <v>-4843.53</v>
      </c>
      <c r="E19" s="55">
        <v>-1782.6</v>
      </c>
    </row>
    <row r="20" spans="1:5" ht="14.25">
      <c r="A20" s="19"/>
      <c r="B20" s="20" t="s">
        <v>189</v>
      </c>
      <c r="C20" s="58">
        <v>17</v>
      </c>
      <c r="D20" s="55">
        <f>+D21+D22+O11+D23+D24</f>
        <v>22233.989999999998</v>
      </c>
      <c r="E20" s="55">
        <f>+E21+E22+P11+E23+E24</f>
        <v>18987.36</v>
      </c>
    </row>
    <row r="21" spans="1:5" ht="14.25">
      <c r="A21" s="19">
        <v>760</v>
      </c>
      <c r="B21" s="21" t="s">
        <v>190</v>
      </c>
      <c r="C21" s="38"/>
      <c r="D21" s="55">
        <v>10197.34</v>
      </c>
      <c r="E21" s="55">
        <v>9020.73</v>
      </c>
    </row>
    <row r="22" spans="1:5" ht="17.25" customHeight="1">
      <c r="A22" s="19">
        <v>764</v>
      </c>
      <c r="B22" s="21" t="s">
        <v>191</v>
      </c>
      <c r="C22" s="38"/>
      <c r="D22" s="55">
        <v>0</v>
      </c>
      <c r="E22" s="55">
        <v>0</v>
      </c>
    </row>
    <row r="23" spans="1:5" ht="14.2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12036.65</v>
      </c>
      <c r="E24" s="55">
        <v>9966.63</v>
      </c>
    </row>
    <row r="25" spans="1:5" ht="15.75" customHeight="1">
      <c r="A25" s="19"/>
      <c r="B25" s="20" t="s">
        <v>194</v>
      </c>
      <c r="C25" s="38"/>
      <c r="D25" s="55">
        <f>++D26+D37+D43</f>
        <v>2815222.09</v>
      </c>
      <c r="E25" s="55">
        <f>++E26+E37+E43</f>
        <v>2698321.8099999996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1115803.37</v>
      </c>
      <c r="E26" s="55">
        <f>SUM(E27:E36)</f>
        <v>1321306.64</v>
      </c>
    </row>
    <row r="27" spans="1:5" ht="15.75" customHeight="1">
      <c r="A27" s="19">
        <v>400</v>
      </c>
      <c r="B27" s="21" t="s">
        <v>196</v>
      </c>
      <c r="C27" s="58"/>
      <c r="D27" s="55">
        <v>1239036.82</v>
      </c>
      <c r="E27" s="55">
        <v>1254663.4</v>
      </c>
    </row>
    <row r="28" spans="1:5" ht="15.75" customHeight="1">
      <c r="A28" s="19"/>
      <c r="B28" s="21" t="s">
        <v>197</v>
      </c>
      <c r="C28" s="58"/>
      <c r="D28" s="38"/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-107045.03</v>
      </c>
      <c r="E31" s="55">
        <v>-80111.08</v>
      </c>
    </row>
    <row r="32" spans="1:5" ht="19.5" customHeight="1">
      <c r="A32" s="19">
        <v>405</v>
      </c>
      <c r="B32" s="21" t="s">
        <v>201</v>
      </c>
      <c r="C32" s="58"/>
      <c r="D32" s="55">
        <v>-7439.23</v>
      </c>
      <c r="E32" s="55">
        <v>145357.6</v>
      </c>
    </row>
    <row r="33" spans="1:5" ht="27.75" customHeight="1">
      <c r="A33" s="19">
        <v>406</v>
      </c>
      <c r="B33" s="21" t="s">
        <v>202</v>
      </c>
      <c r="C33" s="58"/>
      <c r="D33" s="55">
        <v>-8749.19</v>
      </c>
      <c r="E33" s="55">
        <v>1396.73</v>
      </c>
    </row>
    <row r="34" spans="1:5" ht="18.75" customHeight="1">
      <c r="A34" s="19">
        <v>407</v>
      </c>
      <c r="B34" s="21" t="s">
        <v>203</v>
      </c>
      <c r="C34" s="58"/>
      <c r="D34" s="55">
        <v>0</v>
      </c>
      <c r="E34" s="55">
        <v>-0.01</v>
      </c>
    </row>
    <row r="35" spans="1:5" ht="28.5" customHeight="1">
      <c r="A35" s="19">
        <v>408</v>
      </c>
      <c r="B35" s="21" t="s">
        <v>204</v>
      </c>
      <c r="C35" s="58"/>
      <c r="D35" s="55">
        <v>0</v>
      </c>
      <c r="E35" s="55">
        <v>0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1633486.6300000001</v>
      </c>
      <c r="E37" s="55">
        <f>SUM(E38:E42)</f>
        <v>1320940.66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1609231.08</v>
      </c>
      <c r="E39" s="55">
        <v>1302530.76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24255.55</v>
      </c>
      <c r="E42" s="55">
        <v>18409.9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65932.09</v>
      </c>
      <c r="E43" s="55">
        <f>SUM(E44:E52)</f>
        <v>56074.509999999995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35844.97</v>
      </c>
      <c r="E47" s="55">
        <v>34943.11</v>
      </c>
    </row>
    <row r="48" spans="1:5" ht="17.25" customHeight="1">
      <c r="A48" s="19">
        <v>424</v>
      </c>
      <c r="B48" s="21" t="s">
        <v>219</v>
      </c>
      <c r="C48" s="58"/>
      <c r="D48" s="55">
        <v>29582.08</v>
      </c>
      <c r="E48" s="55">
        <v>20727.81</v>
      </c>
    </row>
    <row r="49" spans="1:5" ht="16.5" customHeight="1">
      <c r="A49" s="19">
        <v>429</v>
      </c>
      <c r="B49" s="21" t="s">
        <v>220</v>
      </c>
      <c r="C49" s="58"/>
      <c r="D49" s="38">
        <v>505.04</v>
      </c>
      <c r="E49" s="55">
        <v>403.59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256030.11000000034</v>
      </c>
      <c r="E53" s="55">
        <f>++E10-E25</f>
        <v>279429.7700000005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537983.4299999999</v>
      </c>
      <c r="E54" s="55">
        <f>++E55+E56+E57+E58+E62+E67+E74-E75</f>
        <v>706713.9</v>
      </c>
    </row>
    <row r="55" spans="1:5" ht="18.75" customHeight="1">
      <c r="A55" s="19"/>
      <c r="B55" s="20" t="s">
        <v>226</v>
      </c>
      <c r="C55" s="58"/>
      <c r="D55" s="55">
        <v>253524.93</v>
      </c>
      <c r="E55" s="55">
        <v>332716.48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30438.97</v>
      </c>
      <c r="E57" s="55">
        <v>30584.24</v>
      </c>
    </row>
    <row r="58" spans="1:5" ht="14.25">
      <c r="A58" s="18"/>
      <c r="B58" s="20" t="s">
        <v>229</v>
      </c>
      <c r="C58" s="58"/>
      <c r="D58" s="55">
        <f>++D59+D60+D61</f>
        <v>177955.69999999998</v>
      </c>
      <c r="E58" s="55">
        <f>++E59+E60+E61</f>
        <v>169168.28999999998</v>
      </c>
    </row>
    <row r="59" spans="1:5" ht="18" customHeight="1">
      <c r="A59" s="19"/>
      <c r="B59" s="21" t="s">
        <v>230</v>
      </c>
      <c r="C59" s="58"/>
      <c r="D59" s="55">
        <v>156439.82</v>
      </c>
      <c r="E59" s="55">
        <v>141252.97</v>
      </c>
    </row>
    <row r="60" spans="1:5" ht="14.25">
      <c r="A60" s="19"/>
      <c r="B60" s="21" t="s">
        <v>231</v>
      </c>
      <c r="C60" s="58"/>
      <c r="D60" s="55">
        <v>15864.05</v>
      </c>
      <c r="E60" s="55">
        <v>18825.49</v>
      </c>
    </row>
    <row r="61" spans="1:5" ht="14.25">
      <c r="A61" s="19"/>
      <c r="B61" s="21" t="s">
        <v>232</v>
      </c>
      <c r="C61" s="58"/>
      <c r="D61" s="55">
        <v>5651.83</v>
      </c>
      <c r="E61" s="55">
        <v>9089.83</v>
      </c>
    </row>
    <row r="62" spans="1:5" ht="14.25">
      <c r="A62" s="18"/>
      <c r="B62" s="20" t="s">
        <v>233</v>
      </c>
      <c r="C62" s="58"/>
      <c r="D62" s="55">
        <f>++D63+D64+D65+D66</f>
        <v>11886.789999999999</v>
      </c>
      <c r="E62" s="55">
        <f>++E63+E64+E65+E66</f>
        <v>13850.49</v>
      </c>
    </row>
    <row r="63" spans="1:5" ht="28.5">
      <c r="A63" s="19"/>
      <c r="B63" s="21" t="s">
        <v>234</v>
      </c>
      <c r="C63" s="58"/>
      <c r="D63" s="55">
        <v>2032.28</v>
      </c>
      <c r="E63" s="55">
        <v>3767.43</v>
      </c>
    </row>
    <row r="64" spans="1:5" ht="14.25" customHeight="1">
      <c r="A64" s="19"/>
      <c r="B64" s="21" t="s">
        <v>235</v>
      </c>
      <c r="C64" s="58"/>
      <c r="D64" s="55">
        <v>3094.18</v>
      </c>
      <c r="E64" s="55">
        <v>3663.08</v>
      </c>
    </row>
    <row r="65" spans="1:5" ht="15.75" customHeight="1">
      <c r="A65" s="19"/>
      <c r="B65" s="21" t="s">
        <v>236</v>
      </c>
      <c r="C65" s="58"/>
      <c r="D65" s="55">
        <v>5189.44</v>
      </c>
      <c r="E65" s="55">
        <v>5231.47</v>
      </c>
    </row>
    <row r="66" spans="1:5" ht="14.25">
      <c r="A66" s="19"/>
      <c r="B66" s="21" t="s">
        <v>237</v>
      </c>
      <c r="C66" s="58"/>
      <c r="D66" s="55">
        <v>1570.89</v>
      </c>
      <c r="E66" s="55">
        <v>1188.51</v>
      </c>
    </row>
    <row r="67" spans="1:5" ht="14.25">
      <c r="A67" s="18"/>
      <c r="B67" s="20" t="s">
        <v>238</v>
      </c>
      <c r="C67" s="58"/>
      <c r="D67" s="55">
        <f>++D68+D69+D70+D71+D72+D73</f>
        <v>93964.42</v>
      </c>
      <c r="E67" s="55">
        <f>++E68+E69+E70+E71+E72+E73</f>
        <v>123202.03000000001</v>
      </c>
    </row>
    <row r="68" spans="1:5" ht="44.25" customHeight="1">
      <c r="A68" s="19"/>
      <c r="B68" s="21" t="s">
        <v>239</v>
      </c>
      <c r="C68" s="58"/>
      <c r="D68" s="55">
        <v>18183.65</v>
      </c>
      <c r="E68" s="55">
        <v>29024.72</v>
      </c>
    </row>
    <row r="69" spans="1:5" ht="15.75" customHeight="1">
      <c r="A69" s="19"/>
      <c r="B69" s="21" t="s">
        <v>240</v>
      </c>
      <c r="C69" s="58"/>
      <c r="D69" s="55"/>
      <c r="E69" s="55"/>
    </row>
    <row r="70" spans="1:5" ht="15.75" customHeight="1">
      <c r="A70" s="19"/>
      <c r="B70" s="21" t="s">
        <v>241</v>
      </c>
      <c r="C70" s="58"/>
      <c r="D70" s="55">
        <v>14537.61</v>
      </c>
      <c r="E70" s="55">
        <v>31163.21</v>
      </c>
    </row>
    <row r="71" spans="1:5" ht="15.75" customHeight="1">
      <c r="A71" s="19"/>
      <c r="B71" s="21" t="s">
        <v>242</v>
      </c>
      <c r="C71" s="58"/>
      <c r="D71" s="55"/>
      <c r="E71" s="55">
        <v>509.87</v>
      </c>
    </row>
    <row r="72" spans="1:5" ht="15.75" customHeight="1">
      <c r="A72" s="19"/>
      <c r="B72" s="21" t="s">
        <v>243</v>
      </c>
      <c r="C72" s="58"/>
      <c r="D72" s="55">
        <v>19692.6</v>
      </c>
      <c r="E72" s="55">
        <v>30845.15</v>
      </c>
    </row>
    <row r="73" spans="1:5" ht="15.75" customHeight="1">
      <c r="A73" s="19"/>
      <c r="B73" s="21" t="s">
        <v>244</v>
      </c>
      <c r="C73" s="58"/>
      <c r="D73" s="55">
        <v>41550.56</v>
      </c>
      <c r="E73" s="55">
        <v>31659.08</v>
      </c>
    </row>
    <row r="74" spans="1:5" ht="15.75" customHeight="1">
      <c r="A74" s="19"/>
      <c r="B74" s="20" t="s">
        <v>245</v>
      </c>
      <c r="C74" s="58"/>
      <c r="D74" s="55">
        <v>18630.31</v>
      </c>
      <c r="E74" s="55">
        <v>80978.9</v>
      </c>
    </row>
    <row r="75" spans="1:5" ht="15.75" customHeight="1">
      <c r="A75" s="19">
        <v>706</v>
      </c>
      <c r="B75" s="20" t="s">
        <v>246</v>
      </c>
      <c r="C75" s="58"/>
      <c r="D75" s="55">
        <v>48417.69</v>
      </c>
      <c r="E75" s="55">
        <v>43786.53</v>
      </c>
    </row>
    <row r="76" spans="1:5" ht="15.75" customHeight="1">
      <c r="A76" s="19"/>
      <c r="B76" s="20" t="s">
        <v>247</v>
      </c>
      <c r="C76" s="58"/>
      <c r="D76" s="55">
        <f>++D53-D54</f>
        <v>-281953.3199999996</v>
      </c>
      <c r="E76" s="55">
        <f>++E53-E54</f>
        <v>-427284.12999999954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815376.05</v>
      </c>
      <c r="E77" s="55">
        <f>++E92+E109</f>
        <v>2529017.83</v>
      </c>
    </row>
    <row r="78" spans="1:5" ht="31.5" customHeight="1">
      <c r="A78" s="19"/>
      <c r="B78" s="20" t="s">
        <v>249</v>
      </c>
      <c r="C78" s="58"/>
      <c r="D78" s="55">
        <f>+SUM(D79:D84)</f>
        <v>720479.87</v>
      </c>
      <c r="E78" s="55">
        <f>+SUM(E79:E84)</f>
        <v>1735283.32</v>
      </c>
    </row>
    <row r="79" spans="1:5" ht="15.75" customHeight="1">
      <c r="A79" s="19">
        <v>770</v>
      </c>
      <c r="B79" s="21" t="s">
        <v>250</v>
      </c>
      <c r="C79" s="58"/>
      <c r="D79" s="55">
        <v>720479.87</v>
      </c>
      <c r="E79" s="55">
        <v>1735283.32</v>
      </c>
    </row>
    <row r="80" spans="1:5" ht="29.25" customHeight="1">
      <c r="A80" s="19">
        <v>771</v>
      </c>
      <c r="B80" s="21" t="s">
        <v>251</v>
      </c>
      <c r="C80" s="58"/>
      <c r="D80" s="55">
        <v>0</v>
      </c>
      <c r="E80" s="55">
        <v>0</v>
      </c>
    </row>
    <row r="81" spans="1:5" ht="16.5" customHeight="1">
      <c r="A81" s="19">
        <v>772</v>
      </c>
      <c r="B81" s="21" t="s">
        <v>252</v>
      </c>
      <c r="C81" s="58"/>
      <c r="D81" s="38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190371.87</v>
      </c>
      <c r="E85" s="55">
        <f>SUM(E86:E91)</f>
        <v>10173.17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4505.07</v>
      </c>
      <c r="E87" s="55">
        <v>10173.17</v>
      </c>
    </row>
    <row r="88" spans="1:5" ht="18.75" customHeight="1">
      <c r="A88" s="19">
        <v>734</v>
      </c>
      <c r="B88" s="21" t="s">
        <v>260</v>
      </c>
      <c r="C88" s="58"/>
      <c r="D88" s="55">
        <v>185866.8</v>
      </c>
      <c r="E88" s="55">
        <v>0</v>
      </c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530108</v>
      </c>
      <c r="E92" s="55">
        <f>++E78-E85</f>
        <v>1725110.1500000001</v>
      </c>
    </row>
    <row r="93" spans="1:5" ht="32.25" customHeight="1">
      <c r="A93" s="19"/>
      <c r="B93" s="20" t="s">
        <v>267</v>
      </c>
      <c r="C93" s="58"/>
      <c r="D93" s="55">
        <f>++D94+D95+D99+D100</f>
        <v>288233.26</v>
      </c>
      <c r="E93" s="55">
        <f>++E94+E95+E99+E100</f>
        <v>804832.3099999998</v>
      </c>
    </row>
    <row r="94" spans="1:5" ht="17.25" customHeight="1">
      <c r="A94" s="19">
        <v>770</v>
      </c>
      <c r="B94" s="21" t="s">
        <v>268</v>
      </c>
      <c r="C94" s="58"/>
      <c r="D94" s="55">
        <v>266031.74</v>
      </c>
      <c r="E94" s="55">
        <v>-670816.8</v>
      </c>
    </row>
    <row r="95" spans="1:5" ht="15.75" customHeight="1">
      <c r="A95" s="19">
        <v>772</v>
      </c>
      <c r="B95" s="21" t="s">
        <v>269</v>
      </c>
      <c r="C95" s="58"/>
      <c r="D95" s="55">
        <v>0</v>
      </c>
      <c r="E95" s="55">
        <v>1456703.4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2400</v>
      </c>
      <c r="E99" s="55">
        <v>2400</v>
      </c>
    </row>
    <row r="100" spans="1:5" ht="15" customHeight="1">
      <c r="A100" s="22" t="s">
        <v>276</v>
      </c>
      <c r="B100" s="21" t="s">
        <v>277</v>
      </c>
      <c r="C100" s="58"/>
      <c r="D100" s="55">
        <v>19801.52</v>
      </c>
      <c r="E100" s="55">
        <v>16545.71</v>
      </c>
    </row>
    <row r="101" spans="1:5" ht="37.5" customHeight="1">
      <c r="A101" s="19"/>
      <c r="B101" s="20" t="s">
        <v>278</v>
      </c>
      <c r="C101" s="58"/>
      <c r="D101" s="55">
        <f>++D105+D106+D108+D102</f>
        <v>2965.21</v>
      </c>
      <c r="E101" s="55">
        <f>+E102+E105+E106</f>
        <v>924.63</v>
      </c>
    </row>
    <row r="102" spans="1:5" ht="18" customHeight="1">
      <c r="A102" s="19">
        <v>730</v>
      </c>
      <c r="B102" s="21" t="s">
        <v>279</v>
      </c>
      <c r="C102" s="58"/>
      <c r="D102" s="55">
        <v>1989.17</v>
      </c>
      <c r="E102" s="38">
        <v>0</v>
      </c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/>
      <c r="E105" s="55">
        <v>0</v>
      </c>
    </row>
    <row r="106" spans="1:5" ht="31.5" customHeight="1">
      <c r="A106" s="22" t="s">
        <v>284</v>
      </c>
      <c r="B106" s="21" t="s">
        <v>285</v>
      </c>
      <c r="C106" s="58"/>
      <c r="D106" s="55">
        <v>924.63</v>
      </c>
      <c r="E106" s="55">
        <v>924.63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>
        <v>51.41</v>
      </c>
      <c r="E108" s="38">
        <v>0</v>
      </c>
    </row>
    <row r="109" spans="1:5" ht="36" customHeight="1">
      <c r="A109" s="19"/>
      <c r="B109" s="20" t="s">
        <v>288</v>
      </c>
      <c r="C109" s="58"/>
      <c r="D109" s="55">
        <f>+D93-D101</f>
        <v>285268.05</v>
      </c>
      <c r="E109" s="55">
        <f>+E93-E101</f>
        <v>803907.6799999998</v>
      </c>
    </row>
    <row r="110" spans="1:5" ht="32.25" customHeight="1">
      <c r="A110" s="19"/>
      <c r="B110" s="20" t="s">
        <v>289</v>
      </c>
      <c r="C110" s="58"/>
      <c r="D110" s="55">
        <f>++D76+D77</f>
        <v>533422.7300000004</v>
      </c>
      <c r="E110" s="55">
        <f>++E76+E77</f>
        <v>2101733.7000000007</v>
      </c>
    </row>
    <row r="111" spans="1:5" ht="15.75" customHeight="1">
      <c r="A111" s="19"/>
      <c r="B111" s="20" t="s">
        <v>290</v>
      </c>
      <c r="C111" s="58"/>
      <c r="D111" s="55">
        <f>++D112</f>
        <v>0</v>
      </c>
      <c r="E111" s="55">
        <f>++E112</f>
        <v>0</v>
      </c>
    </row>
    <row r="112" spans="1:5" ht="15.75" customHeight="1">
      <c r="A112" s="19">
        <v>820</v>
      </c>
      <c r="B112" s="21" t="s">
        <v>291</v>
      </c>
      <c r="C112" s="58"/>
      <c r="D112" s="55">
        <v>0</v>
      </c>
      <c r="E112" s="55">
        <v>0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533422.7300000004</v>
      </c>
      <c r="E114" s="55">
        <f>++E110-E111</f>
        <v>2101733.7000000007</v>
      </c>
    </row>
    <row r="115" spans="1:5" ht="19.5" customHeight="1">
      <c r="A115" s="19"/>
      <c r="B115" s="20" t="s">
        <v>294</v>
      </c>
      <c r="C115" s="58"/>
      <c r="D115" s="38"/>
      <c r="E115" s="38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4.25">
      <c r="A118" s="4"/>
      <c r="B118" s="6"/>
      <c r="C118" s="7"/>
      <c r="D118" s="7"/>
      <c r="E118" s="7"/>
    </row>
    <row r="119" spans="1:5" s="39" customFormat="1" ht="14.25">
      <c r="A119" s="63" t="s">
        <v>352</v>
      </c>
      <c r="B119" s="63"/>
      <c r="C119" s="69"/>
      <c r="D119" s="69"/>
      <c r="E119" s="44"/>
    </row>
    <row r="120" spans="1:2" ht="14.25">
      <c r="A120" s="63" t="s">
        <v>349</v>
      </c>
      <c r="B120" s="63" t="s">
        <v>350</v>
      </c>
    </row>
    <row r="121" spans="1:3" ht="14.25">
      <c r="A121" s="42"/>
      <c r="B121" s="42"/>
      <c r="C121" s="5"/>
    </row>
    <row r="122" spans="1:2" ht="14.25">
      <c r="A122" s="39" t="s">
        <v>344</v>
      </c>
      <c r="B122" s="39"/>
    </row>
    <row r="123" spans="1:3" ht="14.25">
      <c r="A123" s="39" t="s">
        <v>357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65"/>
  <sheetViews>
    <sheetView tabSelected="1" zoomScale="115" zoomScaleNormal="115" zoomScalePageLayoutView="0" workbookViewId="0" topLeftCell="A41">
      <selection activeCell="H51" sqref="H51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4.25">
      <c r="A1" s="39" t="s">
        <v>347</v>
      </c>
      <c r="B1" s="39"/>
      <c r="C1" s="39"/>
      <c r="D1" s="39"/>
      <c r="E1" s="39"/>
    </row>
    <row r="2" spans="1:5" ht="14.25">
      <c r="A2" s="39" t="s">
        <v>343</v>
      </c>
      <c r="B2" s="39"/>
      <c r="C2" s="39"/>
      <c r="D2" s="39"/>
      <c r="E2" s="39"/>
    </row>
    <row r="3" spans="1:5" ht="14.25">
      <c r="A3" s="39" t="s">
        <v>345</v>
      </c>
      <c r="B3" s="39"/>
      <c r="C3" s="39"/>
      <c r="D3" s="39"/>
      <c r="E3" s="39"/>
    </row>
    <row r="4" spans="1:5" ht="14.25">
      <c r="A4" s="39" t="s">
        <v>346</v>
      </c>
      <c r="B4" s="39"/>
      <c r="C4" s="39"/>
      <c r="D4" s="39"/>
      <c r="E4" s="39"/>
    </row>
    <row r="5" spans="1:5" ht="14.25">
      <c r="A5" s="75" t="s">
        <v>341</v>
      </c>
      <c r="B5" s="75"/>
      <c r="C5" s="75"/>
      <c r="D5" s="75"/>
      <c r="E5" s="75"/>
    </row>
    <row r="6" spans="1:5" ht="14.25">
      <c r="A6" s="76" t="s">
        <v>359</v>
      </c>
      <c r="B6" s="76"/>
      <c r="C6" s="76"/>
      <c r="D6" s="76"/>
      <c r="E6" s="76"/>
    </row>
    <row r="7" spans="1:5" ht="14.25">
      <c r="A7" s="72"/>
      <c r="B7" s="72" t="s">
        <v>0</v>
      </c>
      <c r="C7" s="73" t="s">
        <v>1</v>
      </c>
      <c r="D7" s="74" t="s">
        <v>2</v>
      </c>
      <c r="E7" s="74"/>
    </row>
    <row r="8" spans="1:5" ht="14.25">
      <c r="A8" s="72"/>
      <c r="B8" s="72"/>
      <c r="C8" s="73"/>
      <c r="D8" s="24" t="s">
        <v>3</v>
      </c>
      <c r="E8" s="24" t="s">
        <v>4</v>
      </c>
    </row>
    <row r="9" spans="1:5" ht="14.2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4.25">
      <c r="A10" s="17" t="s">
        <v>5</v>
      </c>
      <c r="B10" s="27" t="s">
        <v>6</v>
      </c>
      <c r="C10" s="45"/>
      <c r="D10" s="45"/>
      <c r="E10" s="45"/>
    </row>
    <row r="11" spans="1:5" ht="14.25">
      <c r="A11" s="28">
        <v>1</v>
      </c>
      <c r="B11" s="29" t="s">
        <v>7</v>
      </c>
      <c r="C11" s="46"/>
      <c r="D11" s="56">
        <f>+SUM(D12:D15)</f>
        <v>3059174.71</v>
      </c>
      <c r="E11" s="56">
        <f>+SUM(E12:E15)</f>
        <v>7196743.989999998</v>
      </c>
    </row>
    <row r="12" spans="1:5" ht="17.25" customHeight="1">
      <c r="A12" s="31"/>
      <c r="B12" s="32" t="s">
        <v>8</v>
      </c>
      <c r="C12" s="46"/>
      <c r="D12" s="56">
        <v>3042134.7</v>
      </c>
      <c r="E12" s="56">
        <v>6885858.259999999</v>
      </c>
    </row>
    <row r="13" spans="1:5" ht="14.25">
      <c r="A13" s="31"/>
      <c r="B13" s="30" t="s">
        <v>9</v>
      </c>
      <c r="C13" s="46"/>
      <c r="D13" s="56"/>
      <c r="E13" s="46"/>
    </row>
    <row r="14" spans="1:5" ht="14.25">
      <c r="A14" s="31"/>
      <c r="B14" s="30" t="s">
        <v>10</v>
      </c>
      <c r="C14" s="46"/>
      <c r="D14" s="56">
        <v>17040.010000000002</v>
      </c>
      <c r="E14" s="56">
        <v>310885.73</v>
      </c>
    </row>
    <row r="15" spans="1:5" ht="14.25">
      <c r="A15" s="31"/>
      <c r="B15" s="30" t="s">
        <v>11</v>
      </c>
      <c r="C15" s="46"/>
      <c r="D15" s="56"/>
      <c r="E15" s="56"/>
    </row>
    <row r="16" spans="1:5" ht="14.25">
      <c r="A16" s="28">
        <v>2</v>
      </c>
      <c r="B16" s="29" t="s">
        <v>12</v>
      </c>
      <c r="C16" s="46"/>
      <c r="D16" s="56">
        <f>+SUM(D17:D24)</f>
        <v>2067912.1400000001</v>
      </c>
      <c r="E16" s="56">
        <f>+SUM(E17:E24)</f>
        <v>4532207.5</v>
      </c>
    </row>
    <row r="17" spans="1:5" ht="27">
      <c r="A17" s="19"/>
      <c r="B17" s="32" t="s">
        <v>13</v>
      </c>
      <c r="C17" s="46"/>
      <c r="D17" s="56">
        <v>1096521.29</v>
      </c>
      <c r="E17" s="56">
        <v>2521014.12</v>
      </c>
    </row>
    <row r="18" spans="1:5" ht="27">
      <c r="A18" s="19"/>
      <c r="B18" s="32" t="s">
        <v>14</v>
      </c>
      <c r="C18" s="46"/>
      <c r="D18" s="56">
        <v>53150.76</v>
      </c>
      <c r="E18" s="56">
        <v>127497.35</v>
      </c>
    </row>
    <row r="19" spans="1:5" ht="27">
      <c r="A19" s="19"/>
      <c r="B19" s="32" t="s">
        <v>15</v>
      </c>
      <c r="C19" s="46"/>
      <c r="D19" s="56">
        <v>139825.97999999998</v>
      </c>
      <c r="E19" s="56">
        <v>344016.24</v>
      </c>
    </row>
    <row r="20" spans="1:5" ht="14.25">
      <c r="A20" s="19"/>
      <c r="B20" s="32" t="s">
        <v>16</v>
      </c>
      <c r="C20" s="46"/>
      <c r="D20" s="56">
        <v>334592.79000000004</v>
      </c>
      <c r="E20" s="56">
        <v>343999.9199999999</v>
      </c>
    </row>
    <row r="21" spans="1:5" ht="14.25">
      <c r="A21" s="19"/>
      <c r="B21" s="32" t="s">
        <v>17</v>
      </c>
      <c r="C21" s="46"/>
      <c r="D21" s="56">
        <v>0</v>
      </c>
      <c r="E21" s="56">
        <v>0</v>
      </c>
    </row>
    <row r="22" spans="1:5" ht="14.25">
      <c r="A22" s="19"/>
      <c r="B22" s="32" t="s">
        <v>18</v>
      </c>
      <c r="C22" s="46"/>
      <c r="D22" s="56">
        <v>256938.84</v>
      </c>
      <c r="E22" s="56">
        <v>654704.1899999998</v>
      </c>
    </row>
    <row r="23" spans="1:5" ht="14.25">
      <c r="A23" s="19"/>
      <c r="B23" s="32" t="s">
        <v>19</v>
      </c>
      <c r="C23" s="46"/>
      <c r="D23" s="56">
        <v>186882.47999999998</v>
      </c>
      <c r="E23" s="56">
        <v>540975.6799999999</v>
      </c>
    </row>
    <row r="24" spans="1:5" ht="14.25">
      <c r="A24" s="19"/>
      <c r="B24" s="32" t="s">
        <v>20</v>
      </c>
      <c r="C24" s="46"/>
      <c r="D24" s="62"/>
      <c r="E24" s="56"/>
    </row>
    <row r="25" spans="1:5" ht="14.25">
      <c r="A25" s="28">
        <v>3</v>
      </c>
      <c r="B25" s="29" t="s">
        <v>21</v>
      </c>
      <c r="C25" s="46"/>
      <c r="D25" s="56">
        <f>++D11-D16</f>
        <v>991262.5699999998</v>
      </c>
      <c r="E25" s="56">
        <f>++E11-E16</f>
        <v>2664536.4899999984</v>
      </c>
    </row>
    <row r="26" spans="1:5" ht="14.25">
      <c r="A26" s="17" t="s">
        <v>22</v>
      </c>
      <c r="B26" s="27" t="s">
        <v>23</v>
      </c>
      <c r="C26" s="45"/>
      <c r="D26" s="56"/>
      <c r="E26" s="56"/>
    </row>
    <row r="27" spans="1:5" ht="14.25">
      <c r="A27" s="28">
        <v>1</v>
      </c>
      <c r="B27" s="29" t="s">
        <v>24</v>
      </c>
      <c r="C27" s="46"/>
      <c r="D27" s="56">
        <v>1702984.71</v>
      </c>
      <c r="E27" s="56">
        <f>+SUM(E28:E32)</f>
        <v>29680194.580000002</v>
      </c>
    </row>
    <row r="28" spans="1:5" ht="14.25">
      <c r="A28" s="31"/>
      <c r="B28" s="30" t="s">
        <v>25</v>
      </c>
      <c r="C28" s="46"/>
      <c r="D28" s="56">
        <v>0</v>
      </c>
      <c r="E28" s="56">
        <v>26617392</v>
      </c>
    </row>
    <row r="29" spans="1:5" ht="14.25">
      <c r="A29" s="31"/>
      <c r="B29" s="30" t="s">
        <v>26</v>
      </c>
      <c r="C29" s="46"/>
      <c r="D29" s="56">
        <v>0</v>
      </c>
      <c r="E29" s="56">
        <v>2370005.5600000005</v>
      </c>
    </row>
    <row r="30" spans="1:5" ht="14.25">
      <c r="A30" s="31"/>
      <c r="B30" s="30" t="s">
        <v>27</v>
      </c>
      <c r="C30" s="46"/>
      <c r="D30" s="56">
        <v>0</v>
      </c>
      <c r="E30" s="56">
        <v>0</v>
      </c>
    </row>
    <row r="31" spans="1:5" ht="14.25">
      <c r="A31" s="31"/>
      <c r="B31" s="32" t="s">
        <v>28</v>
      </c>
      <c r="C31" s="46"/>
      <c r="D31" s="56">
        <v>2400</v>
      </c>
      <c r="E31" s="56">
        <v>4850</v>
      </c>
    </row>
    <row r="32" spans="1:5" ht="14.25">
      <c r="A32" s="31"/>
      <c r="B32" s="32" t="s">
        <v>29</v>
      </c>
      <c r="C32" s="46"/>
      <c r="D32" s="56">
        <v>6813.46</v>
      </c>
      <c r="E32" s="56">
        <v>687947.02</v>
      </c>
    </row>
    <row r="33" spans="1:5" ht="14.25">
      <c r="A33" s="28">
        <v>2</v>
      </c>
      <c r="B33" s="29" t="s">
        <v>30</v>
      </c>
      <c r="C33" s="46"/>
      <c r="D33" s="56">
        <f>+SUM(D34:D41)</f>
        <v>2090233.3599999999</v>
      </c>
      <c r="E33" s="56">
        <f>+SUM(E34:E41)</f>
        <v>32305844.15</v>
      </c>
    </row>
    <row r="34" spans="1:5" ht="27">
      <c r="A34" s="31"/>
      <c r="B34" s="32" t="s">
        <v>31</v>
      </c>
      <c r="C34" s="46"/>
      <c r="D34" s="56">
        <v>2090233.3599999999</v>
      </c>
      <c r="E34" s="56">
        <v>31806044.15</v>
      </c>
    </row>
    <row r="35" spans="1:5" ht="27">
      <c r="A35" s="31"/>
      <c r="B35" s="32" t="s">
        <v>32</v>
      </c>
      <c r="C35" s="46"/>
      <c r="D35" s="56">
        <v>0</v>
      </c>
      <c r="E35" s="56">
        <v>499800</v>
      </c>
    </row>
    <row r="36" spans="1:5" ht="41.25">
      <c r="A36" s="31"/>
      <c r="B36" s="32" t="s">
        <v>33</v>
      </c>
      <c r="C36" s="46"/>
      <c r="D36" s="56"/>
      <c r="E36" s="56"/>
    </row>
    <row r="37" spans="1:5" ht="41.25">
      <c r="A37" s="31"/>
      <c r="B37" s="32" t="s">
        <v>34</v>
      </c>
      <c r="C37" s="46"/>
      <c r="D37" s="56"/>
      <c r="E37" s="56"/>
    </row>
    <row r="38" spans="1:5" ht="27">
      <c r="A38" s="31"/>
      <c r="B38" s="32" t="s">
        <v>35</v>
      </c>
      <c r="C38" s="46"/>
      <c r="D38" s="56"/>
      <c r="E38" s="56"/>
    </row>
    <row r="39" spans="1:5" ht="27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/>
      <c r="E40" s="56"/>
    </row>
    <row r="41" spans="1:5" ht="14.25">
      <c r="A41" s="31"/>
      <c r="B41" s="32" t="s">
        <v>38</v>
      </c>
      <c r="C41" s="46"/>
      <c r="D41" s="56">
        <v>0</v>
      </c>
      <c r="E41" s="56">
        <v>0</v>
      </c>
    </row>
    <row r="42" spans="1:5" ht="14.25">
      <c r="A42" s="28">
        <v>3</v>
      </c>
      <c r="B42" s="29" t="s">
        <v>39</v>
      </c>
      <c r="C42" s="46"/>
      <c r="D42" s="56">
        <f>++D27-D33</f>
        <v>-387248.6499999999</v>
      </c>
      <c r="E42" s="56">
        <f>++E27-E33</f>
        <v>-2625649.5699999966</v>
      </c>
    </row>
    <row r="43" spans="1:5" ht="14.25">
      <c r="A43" s="17" t="s">
        <v>40</v>
      </c>
      <c r="B43" s="27" t="s">
        <v>41</v>
      </c>
      <c r="C43" s="45"/>
      <c r="D43" s="56"/>
      <c r="E43" s="56"/>
    </row>
    <row r="44" spans="1:5" ht="14.25">
      <c r="A44" s="28">
        <v>1</v>
      </c>
      <c r="B44" s="29" t="s">
        <v>42</v>
      </c>
      <c r="C44" s="46"/>
      <c r="D44" s="56">
        <f>+D45+D46+D47+D48</f>
        <v>0</v>
      </c>
      <c r="E44" s="56">
        <f>+E45+E46+E47+E48</f>
        <v>20900000</v>
      </c>
    </row>
    <row r="45" spans="1:5" ht="14.25">
      <c r="A45" s="31"/>
      <c r="B45" s="32" t="s">
        <v>43</v>
      </c>
      <c r="C45" s="46"/>
      <c r="D45" s="56"/>
      <c r="E45" s="56"/>
    </row>
    <row r="46" spans="1:5" ht="14.25">
      <c r="A46" s="31"/>
      <c r="B46" s="32" t="s">
        <v>44</v>
      </c>
      <c r="C46" s="46"/>
      <c r="D46" s="56">
        <v>0</v>
      </c>
      <c r="E46" s="56">
        <v>0</v>
      </c>
    </row>
    <row r="47" spans="1:5" ht="14.25">
      <c r="A47" s="31"/>
      <c r="B47" s="32" t="s">
        <v>45</v>
      </c>
      <c r="C47" s="46"/>
      <c r="D47" s="56"/>
      <c r="E47" s="56">
        <v>20900000</v>
      </c>
    </row>
    <row r="48" spans="1:5" ht="14.25">
      <c r="A48" s="31"/>
      <c r="B48" s="32" t="s">
        <v>46</v>
      </c>
      <c r="C48" s="46"/>
      <c r="D48" s="56"/>
      <c r="E48" s="56"/>
    </row>
    <row r="49" spans="1:5" ht="14.25">
      <c r="A49" s="28">
        <v>2</v>
      </c>
      <c r="B49" s="33" t="s">
        <v>47</v>
      </c>
      <c r="C49" s="46"/>
      <c r="D49" s="56">
        <f>+D50+D51+D52+D53</f>
        <v>697948.89</v>
      </c>
      <c r="E49" s="56">
        <f>+E50+E51+E52+E53</f>
        <v>20633000.95</v>
      </c>
    </row>
    <row r="50" spans="1:5" ht="14.25">
      <c r="A50" s="31"/>
      <c r="B50" s="32" t="s">
        <v>48</v>
      </c>
      <c r="C50" s="46"/>
      <c r="D50" s="56"/>
      <c r="E50" s="56"/>
    </row>
    <row r="51" spans="1:5" ht="14.25">
      <c r="A51" s="31"/>
      <c r="B51" s="32" t="s">
        <v>49</v>
      </c>
      <c r="C51" s="46"/>
      <c r="D51" s="56"/>
      <c r="E51" s="56">
        <v>68000</v>
      </c>
    </row>
    <row r="52" spans="1:5" ht="14.25">
      <c r="A52" s="31"/>
      <c r="B52" s="32" t="s">
        <v>50</v>
      </c>
      <c r="C52" s="46"/>
      <c r="D52" s="56">
        <v>697948.89</v>
      </c>
      <c r="E52" s="56">
        <v>20280000</v>
      </c>
    </row>
    <row r="53" spans="1:5" ht="14.25">
      <c r="A53" s="31"/>
      <c r="B53" s="32" t="s">
        <v>51</v>
      </c>
      <c r="C53" s="46"/>
      <c r="D53" s="56"/>
      <c r="E53" s="56">
        <v>285000.95</v>
      </c>
    </row>
    <row r="54" spans="1:5" ht="14.25">
      <c r="A54" s="28">
        <v>3</v>
      </c>
      <c r="B54" s="29" t="s">
        <v>52</v>
      </c>
      <c r="C54" s="46"/>
      <c r="D54" s="56">
        <f>+D44-D49</f>
        <v>-697948.89</v>
      </c>
      <c r="E54" s="56">
        <f>+E44-E49</f>
        <v>266999.05000000075</v>
      </c>
    </row>
    <row r="55" spans="1:5" ht="14.25">
      <c r="A55" s="30"/>
      <c r="B55" s="30"/>
      <c r="C55" s="46"/>
      <c r="D55" s="56"/>
      <c r="E55" s="56"/>
    </row>
    <row r="56" spans="1:5" ht="14.25">
      <c r="A56" s="18" t="s">
        <v>53</v>
      </c>
      <c r="B56" s="34" t="s">
        <v>54</v>
      </c>
      <c r="C56" s="46"/>
      <c r="D56" s="56">
        <f>++D25+D42+D54</f>
        <v>-93934.97000000009</v>
      </c>
      <c r="E56" s="56">
        <f>++E25+E42+E54</f>
        <v>305885.97000000253</v>
      </c>
    </row>
    <row r="57" spans="1:5" ht="14.25">
      <c r="A57" s="30"/>
      <c r="B57" s="30"/>
      <c r="C57" s="56"/>
      <c r="D57" s="56"/>
      <c r="E57" s="39"/>
    </row>
    <row r="58" spans="1:5" ht="14.25">
      <c r="A58" s="30"/>
      <c r="B58" s="34" t="s">
        <v>55</v>
      </c>
      <c r="C58" s="56"/>
      <c r="D58" s="56">
        <f>++D59+D11-D16+D27-D33+D44-D49</f>
        <v>826068.6299999977</v>
      </c>
      <c r="E58" s="56">
        <f>++E59+E11-E16+E27-E33+E44-E49</f>
        <v>920003.5999999978</v>
      </c>
    </row>
    <row r="59" spans="1:5" ht="14.25">
      <c r="A59" s="30"/>
      <c r="B59" s="34" t="s">
        <v>56</v>
      </c>
      <c r="C59" s="46"/>
      <c r="D59" s="56">
        <f>++E58</f>
        <v>920003.5999999978</v>
      </c>
      <c r="E59" s="56">
        <v>614117.6299999952</v>
      </c>
    </row>
    <row r="60" spans="1:5" ht="14.25">
      <c r="A60" s="35"/>
      <c r="B60" s="35"/>
      <c r="C60" s="35"/>
      <c r="D60" s="35"/>
      <c r="E60" s="35"/>
    </row>
    <row r="61" spans="1:5" ht="14.25">
      <c r="A61" s="47" t="s">
        <v>353</v>
      </c>
      <c r="B61" s="48"/>
      <c r="C61" s="47"/>
      <c r="D61" s="35"/>
      <c r="E61" s="35"/>
    </row>
    <row r="62" spans="1:7" ht="14.25">
      <c r="A62" s="47" t="s">
        <v>349</v>
      </c>
      <c r="B62" s="48"/>
      <c r="C62" s="47"/>
      <c r="D62" s="35"/>
      <c r="E62" s="35"/>
      <c r="F62" s="1"/>
      <c r="G62" s="1"/>
    </row>
    <row r="63" spans="1:5" ht="14.25">
      <c r="A63" s="49"/>
      <c r="B63" s="47"/>
      <c r="C63" s="47"/>
      <c r="D63" s="35"/>
      <c r="E63" s="35"/>
    </row>
    <row r="64" spans="1:5" ht="14.25">
      <c r="A64" s="50" t="s">
        <v>342</v>
      </c>
      <c r="B64" s="47" t="s">
        <v>360</v>
      </c>
      <c r="C64" s="47"/>
      <c r="D64" s="35"/>
      <c r="E64" s="35"/>
    </row>
    <row r="65" spans="1:5" ht="14.2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B15">
      <selection activeCell="C39" sqref="C39"/>
    </sheetView>
  </sheetViews>
  <sheetFormatPr defaultColWidth="9.140625" defaultRowHeight="15"/>
  <cols>
    <col min="1" max="1" width="45.57421875" style="59" bestFit="1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4.25">
      <c r="A1" s="39" t="s">
        <v>347</v>
      </c>
      <c r="B1" s="39"/>
      <c r="C1" s="39"/>
    </row>
    <row r="2" spans="1:3" ht="14.25">
      <c r="A2" s="39" t="s">
        <v>343</v>
      </c>
      <c r="B2" s="39"/>
      <c r="C2" s="39"/>
    </row>
    <row r="3" spans="1:3" ht="14.25">
      <c r="A3" s="39" t="s">
        <v>345</v>
      </c>
      <c r="B3" s="39"/>
      <c r="C3" s="39"/>
    </row>
    <row r="4" spans="1:3" ht="14.25">
      <c r="A4" s="39" t="s">
        <v>346</v>
      </c>
      <c r="B4" s="39"/>
      <c r="C4" s="39"/>
    </row>
    <row r="5" spans="1:11" ht="14.25">
      <c r="A5" s="70" t="s">
        <v>327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4.25">
      <c r="A6" s="71" t="s">
        <v>359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42.7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1183324.91</v>
      </c>
      <c r="F8" s="38"/>
      <c r="G8" s="38"/>
      <c r="H8" s="38"/>
      <c r="I8" s="38"/>
      <c r="J8" s="55">
        <v>12426444.32</v>
      </c>
      <c r="K8" s="55">
        <f>++J8+I8+H8+G8+F8+E8+D8+C8+B8</f>
        <v>16609780.66</v>
      </c>
    </row>
    <row r="9" spans="1:11" ht="14.2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4.2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28.5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28.5">
      <c r="A12" s="21" t="s">
        <v>314</v>
      </c>
      <c r="B12" s="38"/>
      <c r="C12" s="38"/>
      <c r="D12" s="38"/>
      <c r="E12" s="55">
        <v>1079458.62</v>
      </c>
      <c r="F12" s="38"/>
      <c r="G12" s="38"/>
      <c r="H12" s="38"/>
      <c r="I12" s="38"/>
      <c r="J12" s="38"/>
      <c r="K12" s="55">
        <f>++J12+I12+H12+G12+F12+E12+D12+C12+B12</f>
        <v>1079458.62</v>
      </c>
    </row>
    <row r="13" spans="1:11" ht="28.5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28.5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4.2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3239530.25</v>
      </c>
      <c r="K15" s="55">
        <f>++J15+I15+H15+G15+F15+E15+D15+C15+B15</f>
        <v>3239530.25</v>
      </c>
    </row>
    <row r="16" spans="1:11" ht="14.2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4.2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-300001</v>
      </c>
      <c r="K17" s="55">
        <v>-300001</v>
      </c>
    </row>
    <row r="18" spans="1:11" ht="14.2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2262783.53</v>
      </c>
      <c r="F19" s="55">
        <v>0</v>
      </c>
      <c r="G19" s="55">
        <v>0</v>
      </c>
      <c r="H19" s="55">
        <v>0</v>
      </c>
      <c r="I19" s="55">
        <v>0</v>
      </c>
      <c r="J19" s="55">
        <f>++J8+J15+J17</f>
        <v>15365973.57</v>
      </c>
      <c r="K19" s="55">
        <f>++J19+I19+H19+G19+F19+E19+D19+C19+B19</f>
        <v>20628768.53</v>
      </c>
    </row>
    <row r="20" spans="1:11" ht="14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4.25">
      <c r="A22" s="20" t="s">
        <v>322</v>
      </c>
      <c r="B22" s="55">
        <f>++B19</f>
        <v>3000011.43</v>
      </c>
      <c r="C22" s="38"/>
      <c r="D22" s="38"/>
      <c r="E22" s="55">
        <f>++E19</f>
        <v>2262783.53</v>
      </c>
      <c r="F22" s="38"/>
      <c r="G22" s="38"/>
      <c r="H22" s="38"/>
      <c r="I22" s="38"/>
      <c r="J22" s="55">
        <f>++J19</f>
        <v>15365973.57</v>
      </c>
      <c r="K22" s="55">
        <f>++J22+I22+H22+G22+F22+E22+D22+C22+B22</f>
        <v>20628768.53</v>
      </c>
      <c r="L22" s="60"/>
    </row>
    <row r="23" spans="1:11" ht="14.2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4.2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2">++J24+I24+H24+G24+F24+E24+D24+C24+B24</f>
        <v>0</v>
      </c>
    </row>
    <row r="25" spans="1:11" ht="28.5">
      <c r="A25" s="21" t="s">
        <v>313</v>
      </c>
      <c r="B25" s="38"/>
      <c r="C25" s="38"/>
      <c r="D25" s="38"/>
      <c r="E25" s="55"/>
      <c r="F25" s="38"/>
      <c r="G25" s="38"/>
      <c r="H25" s="38"/>
      <c r="I25" s="38"/>
      <c r="J25" s="38"/>
      <c r="K25" s="55">
        <f t="shared" si="0"/>
        <v>0</v>
      </c>
    </row>
    <row r="26" spans="1:11" ht="28.5">
      <c r="A26" s="21" t="s">
        <v>324</v>
      </c>
      <c r="B26" s="38"/>
      <c r="C26" s="38"/>
      <c r="D26" s="38"/>
      <c r="E26" s="60">
        <v>-3957570.48</v>
      </c>
      <c r="F26" s="38"/>
      <c r="G26" s="38"/>
      <c r="H26" s="38"/>
      <c r="I26" s="38"/>
      <c r="J26" s="38"/>
      <c r="K26" s="55">
        <f>++J26+I26+H26+G26+F26+E26+D26+C26+B26</f>
        <v>-3957570.48</v>
      </c>
    </row>
    <row r="27" spans="1:11" ht="28.5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28.5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4.2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533422.73</v>
      </c>
      <c r="K29" s="55">
        <f>++J29+I29+H29+G29+F29+E29+D29+C29+B29</f>
        <v>533422.73</v>
      </c>
    </row>
    <row r="30" spans="1:11" ht="14.2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4.2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>++J31+I31+H31+G31+F31+E31+D31+C31+B31</f>
        <v>-300001</v>
      </c>
    </row>
    <row r="32" spans="1:11" ht="14.2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</row>
    <row r="33" spans="1:12" ht="18" customHeight="1">
      <c r="A33" s="20" t="s">
        <v>354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+E22+E26</f>
        <v>-1694786.9500000002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SUM(J22:J32)</f>
        <v>15599395.3</v>
      </c>
      <c r="K33" s="55">
        <f>++J33+I33+H33+G33+F33+E33+D33+C33+B33</f>
        <v>16904619.78</v>
      </c>
      <c r="L33" s="61"/>
    </row>
    <row r="34" ht="14.25">
      <c r="E34" s="60"/>
    </row>
    <row r="35" spans="1:5" ht="14.25">
      <c r="A35" s="63" t="s">
        <v>352</v>
      </c>
      <c r="B35" s="63"/>
      <c r="C35" s="39"/>
      <c r="E35" s="60"/>
    </row>
    <row r="36" spans="1:11" ht="14.25">
      <c r="A36" s="53" t="s">
        <v>349</v>
      </c>
      <c r="B36" s="39"/>
      <c r="C36" s="39"/>
      <c r="E36" s="60"/>
      <c r="J36" s="60"/>
      <c r="K36" s="60"/>
    </row>
    <row r="37" spans="1:11" ht="14.25">
      <c r="A37" s="39"/>
      <c r="B37" s="39"/>
      <c r="C37" s="39"/>
      <c r="E37" s="60"/>
      <c r="F37" s="60"/>
      <c r="J37" s="60"/>
      <c r="K37" s="60"/>
    </row>
    <row r="38" spans="1:11" ht="14.25">
      <c r="A38" s="39" t="s">
        <v>348</v>
      </c>
      <c r="B38" s="39"/>
      <c r="C38" s="39"/>
      <c r="E38" s="60"/>
      <c r="F38" s="60"/>
      <c r="J38" s="60"/>
      <c r="K38" s="60"/>
    </row>
    <row r="39" spans="1:12" ht="14.25">
      <c r="A39" s="39" t="s">
        <v>356</v>
      </c>
      <c r="B39" s="39"/>
      <c r="C39" s="39"/>
      <c r="E39" s="60"/>
      <c r="J39" s="60"/>
      <c r="K39" s="60"/>
      <c r="L39" s="60"/>
    </row>
    <row r="40" spans="10:11" ht="14.25">
      <c r="J40" s="60"/>
      <c r="K40" s="60"/>
    </row>
    <row r="41" spans="5:11" ht="14.25">
      <c r="E41" s="60"/>
      <c r="K41" s="60"/>
    </row>
    <row r="42" ht="14.25">
      <c r="K42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Dendic, Ana</cp:lastModifiedBy>
  <cp:lastPrinted>2020-01-27T09:40:55Z</cp:lastPrinted>
  <dcterms:created xsi:type="dcterms:W3CDTF">2012-02-03T11:53:42Z</dcterms:created>
  <dcterms:modified xsi:type="dcterms:W3CDTF">2020-07-19T11:54:11Z</dcterms:modified>
  <cp:category/>
  <cp:version/>
  <cp:contentType/>
  <cp:contentStatus/>
</cp:coreProperties>
</file>