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600" windowHeight="9600" activeTab="2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<sst xmlns="http://schemas.openxmlformats.org/spreadsheetml/2006/main" count="422" uniqueCount="358">
  <si>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</si>
  <si>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</si>
  <si>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</si>
  <si>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</si>
  <si>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</si>
  <si>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</si>
  <si>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</si>
  <si>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</si>
  <si>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</si>
  <si>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</si>
  <si>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</si>
  <si>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</si>
  <si>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</si>
  <si>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</si>
  <si>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</si>
  <si>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</si>
  <si>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</si>
  <si>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</si>
  <si>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</si>
  <si>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</si>
  <si>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</si>
  <si>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</si>
  <si>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</si>
  <si>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</si>
  <si>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</si>
  <si>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</si>
  <si>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</si>
  <si>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</si>
  <si>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</si>
  <si>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</si>
  <si>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</si>
  <si>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</si>
  <si>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</si>
  <si>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</si>
  <si>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</si>
  <si>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</si>
  <si>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</si>
  <si>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</si>
  <si>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</si>
  <si>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</si>
  <si>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</si>
  <si>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</si>
  <si>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</si>
  <si>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</si>
  <si>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</si>
  <si>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</si>
  <si>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</si>
  <si>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</si>
  <si>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</si>
  <si>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</si>
  <si>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</si>
  <si>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</si>
  <si>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</si>
  <si>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</si>
  <si>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</si>
  <si>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</si>
  <si>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</si>
  <si>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</si>
  <si>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</si>
  <si>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</si>
  <si>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</si>
  <si>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</si>
  <si>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</si>
  <si>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</si>
  <si>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</si>
  <si>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</si>
  <si>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</si>
  <si>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</si>
  <si>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</si>
  <si>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</si>
  <si>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</si>
  <si>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</si>
  <si>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</si>
  <si>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</si>
  <si>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</si>
  <si>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</si>
  <si>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</si>
  <si>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</si>
  <si>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</si>
  <si>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</si>
  <si>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</si>
  <si>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</si>
  <si>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</si>
  <si>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</si>
  <si>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</si>
  <si>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</si>
  <si>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</si>
  <si>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</si>
  <si>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</si>
  <si>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</si>
  <si>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</si>
  <si>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</si>
  <si>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</si>
  <si>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</si>
  <si>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</si>
  <si>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</si>
  <si>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</si>
  <si>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</si>
  <si>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</si>
  <si>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</si>
  <si>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</si>
  <si>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</si>
  <si>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</si>
  <si>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</si>
  <si>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</si>
  <si>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</si>
  <si>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</si>
  <si>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</si>
  <si>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</si>
  <si>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</si>
  <si>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</si>
  <si>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</si>
  <si>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</si>
  <si>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</si>
  <si>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</si>
  <si>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</si>
  <si>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</si>
  <si>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</si>
  <si>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</si>
  <si>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</si>
  <si>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</si>
  <si>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</si>
  <si>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</si>
  <si>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</si>
  <si>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</si>
  <si>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</si>
  <si>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</si>
  <si>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</si>
  <si>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</si>
  <si>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</si>
  <si>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</si>
  <si>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</si>
  <si>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</si>
  <si>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</si>
  <si>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</si>
  <si>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</si>
  <si>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</si>
  <si>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</si>
  <si>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</si>
  <si>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</si>
  <si>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</si>
  <si>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</si>
  <si>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</si>
  <si>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</si>
  <si>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</si>
  <si>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</si>
  <si>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</si>
  <si>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</si>
  <si>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</si>
  <si>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</si>
  <si>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</si>
  <si>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</si>
  <si>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</si>
  <si>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</si>
  <si>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</si>
  <si>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</si>
  <si>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</si>
  <si>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</si>
  <si>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</si>
  <si>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</si>
  <si>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</si>
  <si>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</si>
  <si>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</si>
  <si>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</si>
  <si>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</si>
  <si>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</si>
  <si>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</si>
  <si>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</si>
  <si>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</si>
  <si>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</si>
  <si>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</si>
  <si>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</si>
  <si>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</si>
  <si>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</si>
  <si>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</si>
  <si>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</si>
  <si>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</si>
  <si>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</si>
  <si>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</si>
  <si>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</si>
  <si>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</si>
  <si>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</si>
  <si>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</si>
  <si>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</si>
  <si>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</si>
  <si>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</si>
  <si>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</si>
  <si>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</si>
  <si>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</si>
  <si>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</si>
  <si>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</si>
  <si>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</si>
  <si>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</si>
  <si>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</si>
  <si>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</si>
  <si>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</si>
  <si>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</si>
  <si>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</si>
  <si>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</si>
  <si>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</si>
  <si>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</si>
  <si>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</si>
  <si>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</si>
  <si>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</si>
  <si>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</si>
  <si>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</si>
  <si>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</si>
  <si>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</si>
  <si>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</si>
  <si>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</si>
  <si>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</si>
  <si>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</si>
  <si>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</si>
  <si>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</si>
  <si>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</si>
  <si>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</si>
  <si>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</si>
  <si>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</si>
  <si>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</si>
  <si>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</si>
  <si>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</si>
  <si>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</si>
  <si>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</si>
  <si>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</si>
  <si>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</si>
  <si>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</si>
  <si>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</si>
  <si>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</si>
  <si>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</si>
  <si>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</si>
  <si>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</si>
  <si>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</si>
  <si>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</si>
  <si>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</si>
  <si>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</si>
  <si>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</si>
  <si>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</si>
  <si>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</si>
  <si>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</si>
  <si>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</si>
  <si>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</si>
  <si>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</si>
  <si>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</si>
  <si>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</si>
  <si>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</si>
  <si>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</si>
  <si>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</si>
  <si>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</si>
  <si>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</si>
  <si>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</si>
  <si>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</si>
  <si>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</si>
  <si>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</si>
  <si>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</si>
  <si>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</si>
  <si>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</si>
  <si>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</si>
  <si>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</si>
  <si>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</si>
  <si>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</si>
  <si>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</si>
  <si>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</si>
  <si>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</si>
  <si>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</si>
  <si>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</si>
  <si>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</si>
  <si>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</si>
  <si>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</si>
  <si>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</si>
  <si>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</si>
  <si>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</si>
  <si>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</si>
  <si>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</si>
  <si>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</si>
  <si>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</si>
  <si>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</si>
  <si>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</si>
  <si>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</si>
  <si>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</si>
  <si>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</si>
  <si>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</si>
  <si>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</si>
  <si>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</si>
  <si>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</si>
  <si>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</si>
  <si>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</si>
  <si>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</si>
  <si>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</si>
  <si>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</si>
  <si>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</si>
  <si>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</si>
  <si>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</si>
  <si>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</si>
  <si>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</si>
  <si>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</si>
  <si>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</si>
  <si>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</si>
  <si>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</si>
  <si>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</si>
  <si>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</si>
  <si>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</si>
  <si>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</si>
  <si>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</si>
  <si>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</si>
  <si>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</si>
  <si>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</si>
  <si>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</si>
  <si>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</si>
  <si>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</si>
  <si>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</si>
  <si>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</si>
  <si>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</si>
  <si>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</si>
  <si>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</si>
  <si>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</si>
  <si>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</si>
  <si>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</si>
  <si>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</si>
  <si>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</si>
  <si>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</si>
  <si>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</si>
  <si>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</si>
  <si>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</si>
  <si>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</si>
  <si>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</si>
  <si>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</si>
  <si>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</si>
  <si>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</si>
  <si>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</si>
  <si>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</si>
  <si>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</si>
  <si>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</si>
  <si>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</si>
  <si>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</si>
  <si>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</si>
  <si>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</si>
  <si>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</si>
  <si>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</si>
  <si>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</si>
  <si>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</si>
  <si>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</si>
  <si>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</si>
  <si>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</si>
  <si>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</si>
  <si>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</si>
  <si>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</si>
  <si>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</si>
  <si>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</si>
  <si>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</si>
  <si>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</si>
  <si>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</si>
  <si>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Lice odgovorno za sastavljanje bilansa: Miloš Mitrović</t>
  </si>
  <si>
    <t>Maja Pavličić</t>
  </si>
  <si>
    <t>Datum, 19.04.2014</t>
  </si>
  <si>
    <t>od 01.01.2014  do  31.03.2014</t>
  </si>
  <si>
    <t>od   01.01.2014  do  31.03.2014</t>
  </si>
  <si>
    <t>od 01.01.2014  do 31.03.2014</t>
  </si>
  <si>
    <t>Podgorici, 19.04.2014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</si>
</sst>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94">
      <selection activeCell="D95" sqref="D95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9" t="s">
        <v>348</v>
      </c>
      <c r="B1" s="59"/>
      <c r="C1" s="41"/>
      <c r="D1" s="41"/>
      <c r="E1" s="41"/>
    </row>
    <row r="2" spans="1:5" ht="15">
      <c r="A2" s="59" t="s">
        <v>344</v>
      </c>
      <c r="B2" s="59"/>
      <c r="C2" s="41"/>
      <c r="D2" s="41"/>
      <c r="E2" s="41"/>
    </row>
    <row r="3" spans="1:5" ht="15">
      <c r="A3" s="59" t="s">
        <v>346</v>
      </c>
      <c r="B3" s="59"/>
      <c r="C3" s="41"/>
      <c r="D3" s="41"/>
      <c r="E3" s="41"/>
    </row>
    <row r="4" spans="1:5" ht="15">
      <c r="A4" s="59" t="s">
        <v>347</v>
      </c>
      <c r="B4" s="59"/>
      <c r="C4" s="41"/>
      <c r="D4" s="41"/>
      <c r="E4" s="41"/>
    </row>
    <row r="5" spans="1:5" ht="15">
      <c r="A5" s="62" t="s">
        <v>178</v>
      </c>
      <c r="B5" s="62"/>
      <c r="C5" s="62"/>
      <c r="D5" s="62"/>
      <c r="E5" s="62"/>
    </row>
    <row r="6" spans="1:5" ht="15">
      <c r="A6" s="63" t="s">
        <v>354</v>
      </c>
      <c r="B6" s="63"/>
      <c r="C6" s="63"/>
      <c r="D6" s="63"/>
      <c r="E6" s="63"/>
    </row>
    <row r="7" spans="1:5" ht="15">
      <c r="A7" s="62" t="s">
        <v>58</v>
      </c>
      <c r="B7" s="62"/>
      <c r="C7" s="62"/>
      <c r="D7" s="62"/>
      <c r="E7" s="62"/>
    </row>
    <row r="8" spans="1:5" ht="15">
      <c r="A8" s="61" t="s">
        <v>59</v>
      </c>
      <c r="B8" s="61" t="s">
        <v>0</v>
      </c>
      <c r="C8" s="61" t="s">
        <v>329</v>
      </c>
      <c r="D8" s="61" t="s">
        <v>330</v>
      </c>
      <c r="E8" s="61"/>
    </row>
    <row r="9" spans="1:5" ht="15">
      <c r="A9" s="61"/>
      <c r="B9" s="61"/>
      <c r="C9" s="61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/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/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/>
      <c r="E15" s="37"/>
    </row>
    <row r="16" spans="1:5" ht="30">
      <c r="A16" s="10" t="s">
        <v>57</v>
      </c>
      <c r="B16" s="12" t="s">
        <v>66</v>
      </c>
      <c r="C16" s="58">
        <v>1</v>
      </c>
      <c r="D16" s="54">
        <f>SUM(D17:D21)</f>
        <v>873615.39</v>
      </c>
      <c r="E16" s="54">
        <f>SUM(E17:E21)</f>
        <v>878853.3499999999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125748.77</v>
      </c>
      <c r="E18" s="54">
        <v>113577.08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7502.58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v>-52133.38</v>
      </c>
      <c r="E21" s="54">
        <v>-42226.31</v>
      </c>
    </row>
    <row r="22" spans="1:5" ht="15">
      <c r="A22" s="10" t="s">
        <v>57</v>
      </c>
      <c r="B22" s="11" t="s">
        <v>74</v>
      </c>
      <c r="C22" s="58">
        <v>2</v>
      </c>
      <c r="D22" s="54">
        <f>++D23+D35</f>
        <v>24571572.93</v>
      </c>
      <c r="E22" s="54">
        <f>++E23+E35</f>
        <v>22403487.25</v>
      </c>
    </row>
    <row r="23" spans="1:5" ht="15">
      <c r="A23" s="10" t="s">
        <v>57</v>
      </c>
      <c r="B23" s="11" t="s">
        <v>75</v>
      </c>
      <c r="C23" s="37"/>
      <c r="D23" s="54">
        <f>SUM(D24:D34)</f>
        <v>24571572.93</v>
      </c>
      <c r="E23" s="54">
        <f>SUM(E24:E34)</f>
        <v>22403487.25</v>
      </c>
    </row>
    <row r="24" spans="1:5" ht="30">
      <c r="A24" s="13" t="s">
        <v>76</v>
      </c>
      <c r="B24" s="11" t="s">
        <v>77</v>
      </c>
      <c r="C24" s="37"/>
      <c r="D24" s="54">
        <v>17293305.44</v>
      </c>
      <c r="E24" s="54">
        <v>15140294.99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6942140.92</v>
      </c>
      <c r="E28" s="54">
        <v>6943137.98</v>
      </c>
    </row>
    <row r="29" spans="1:5" ht="30">
      <c r="A29" s="13" t="s">
        <v>86</v>
      </c>
      <c r="B29" s="12" t="s">
        <v>87</v>
      </c>
      <c r="C29" s="37"/>
      <c r="D29" s="54">
        <v>58560.02</v>
      </c>
      <c r="E29" s="54">
        <v>59022.34</v>
      </c>
    </row>
    <row r="30" spans="1:5" ht="15">
      <c r="A30" s="10" t="s">
        <v>338</v>
      </c>
      <c r="B30" s="11" t="s">
        <v>88</v>
      </c>
      <c r="C30" s="37"/>
      <c r="D30" s="37"/>
      <c r="E30" s="54"/>
    </row>
    <row r="31" spans="1:5" ht="15">
      <c r="A31" s="10" t="s">
        <v>339</v>
      </c>
      <c r="B31" s="11" t="s">
        <v>89</v>
      </c>
      <c r="C31" s="37"/>
      <c r="D31" s="37"/>
      <c r="E31" s="54"/>
    </row>
    <row r="32" spans="1:5" ht="30">
      <c r="A32" s="13" t="s">
        <v>90</v>
      </c>
      <c r="B32" s="11" t="s">
        <v>91</v>
      </c>
      <c r="C32" s="37"/>
      <c r="D32" s="37"/>
      <c r="E32" s="54"/>
    </row>
    <row r="33" spans="1:5" ht="30">
      <c r="A33" s="13" t="s">
        <v>92</v>
      </c>
      <c r="B33" s="11" t="s">
        <v>93</v>
      </c>
      <c r="C33" s="37"/>
      <c r="D33" s="54">
        <v>277566.55</v>
      </c>
      <c r="E33" s="54">
        <v>261031.94</v>
      </c>
    </row>
    <row r="34" spans="1:5" ht="30">
      <c r="A34" s="13" t="s">
        <v>94</v>
      </c>
      <c r="B34" s="11" t="s">
        <v>95</v>
      </c>
      <c r="C34" s="37"/>
      <c r="D34" s="37"/>
      <c r="E34" s="54"/>
    </row>
    <row r="35" spans="1:5" ht="30">
      <c r="A35" s="10" t="s">
        <v>57</v>
      </c>
      <c r="B35" s="12" t="s">
        <v>96</v>
      </c>
      <c r="C35" s="37"/>
      <c r="D35" s="37">
        <f>++D36+D37+D38</f>
        <v>0</v>
      </c>
      <c r="E35" s="54"/>
    </row>
    <row r="36" spans="1:5" ht="30">
      <c r="A36" s="13" t="s">
        <v>97</v>
      </c>
      <c r="B36" s="12" t="s">
        <v>98</v>
      </c>
      <c r="C36" s="37"/>
      <c r="D36" s="37"/>
      <c r="E36" s="54"/>
    </row>
    <row r="37" spans="1:5" ht="30">
      <c r="A37" s="10" t="s">
        <v>340</v>
      </c>
      <c r="B37" s="12" t="s">
        <v>99</v>
      </c>
      <c r="C37" s="37"/>
      <c r="D37" s="37"/>
      <c r="E37" s="54"/>
    </row>
    <row r="38" spans="1:5" ht="30">
      <c r="A38" s="10" t="s">
        <v>341</v>
      </c>
      <c r="B38" s="12" t="s">
        <v>100</v>
      </c>
      <c r="C38" s="37"/>
      <c r="D38" s="37"/>
      <c r="E38" s="54"/>
    </row>
    <row r="39" spans="1:5" ht="15">
      <c r="A39" s="10" t="s">
        <v>57</v>
      </c>
      <c r="B39" s="11" t="s">
        <v>101</v>
      </c>
      <c r="C39" s="37"/>
      <c r="D39" s="54">
        <f>SUM(D40:D42)</f>
        <v>0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37"/>
      <c r="D40" s="37"/>
      <c r="E40" s="54"/>
    </row>
    <row r="41" spans="1:5" ht="15">
      <c r="A41" s="10" t="s">
        <v>104</v>
      </c>
      <c r="B41" s="11" t="s">
        <v>105</v>
      </c>
      <c r="C41" s="58">
        <v>3</v>
      </c>
      <c r="D41" s="54">
        <v>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54"/>
    </row>
    <row r="43" spans="1:5" ht="15">
      <c r="A43" s="10" t="s">
        <v>57</v>
      </c>
      <c r="B43" s="11" t="s">
        <v>107</v>
      </c>
      <c r="C43" s="58">
        <v>4</v>
      </c>
      <c r="D43" s="54">
        <f>++D44+D45+D52</f>
        <v>478400.63</v>
      </c>
      <c r="E43" s="54">
        <f>++E44+E45+E52</f>
        <v>2078839.96</v>
      </c>
    </row>
    <row r="44" spans="1:5" ht="15">
      <c r="A44" s="10">
        <v>11</v>
      </c>
      <c r="B44" s="11" t="s">
        <v>108</v>
      </c>
      <c r="C44" s="37"/>
      <c r="D44" s="54">
        <v>328221.64</v>
      </c>
      <c r="E44" s="54">
        <v>1875694.28</v>
      </c>
    </row>
    <row r="45" spans="1:5" ht="15">
      <c r="A45" s="10" t="s">
        <v>57</v>
      </c>
      <c r="B45" s="11" t="s">
        <v>109</v>
      </c>
      <c r="C45" s="37"/>
      <c r="D45" s="54">
        <f>SUM(D46:D51)</f>
        <v>150178.99</v>
      </c>
      <c r="E45" s="54">
        <f>SUM(E46:E51)</f>
        <v>203145.68000000002</v>
      </c>
    </row>
    <row r="46" spans="1:5" ht="15">
      <c r="A46" s="10">
        <v>12</v>
      </c>
      <c r="B46" s="11" t="s">
        <v>110</v>
      </c>
      <c r="C46" s="37"/>
      <c r="D46" s="54">
        <v>145095.61</v>
      </c>
      <c r="E46" s="54">
        <v>202542.2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54"/>
    </row>
    <row r="49" spans="1:5" ht="15">
      <c r="A49" s="10">
        <v>15</v>
      </c>
      <c r="B49" s="11" t="s">
        <v>113</v>
      </c>
      <c r="C49" s="37"/>
      <c r="D49" s="54"/>
      <c r="E49" s="54"/>
    </row>
    <row r="50" spans="1:5" ht="15">
      <c r="A50" s="10">
        <v>16</v>
      </c>
      <c r="B50" s="11" t="s">
        <v>114</v>
      </c>
      <c r="C50" s="37"/>
      <c r="D50" s="37"/>
      <c r="E50" s="54"/>
    </row>
    <row r="51" spans="1:5" ht="15">
      <c r="A51" s="10">
        <v>17</v>
      </c>
      <c r="B51" s="11" t="s">
        <v>115</v>
      </c>
      <c r="C51" s="37"/>
      <c r="D51" s="54">
        <v>5083.38</v>
      </c>
      <c r="E51" s="54">
        <v>603.48</v>
      </c>
    </row>
    <row r="52" spans="1:5" ht="30">
      <c r="A52" s="13" t="s">
        <v>116</v>
      </c>
      <c r="B52" s="11" t="s">
        <v>117</v>
      </c>
      <c r="C52" s="37"/>
      <c r="D52" s="37"/>
      <c r="E52" s="54"/>
    </row>
    <row r="53" spans="1:5" ht="75">
      <c r="A53" s="13" t="s">
        <v>118</v>
      </c>
      <c r="B53" s="11" t="s">
        <v>119</v>
      </c>
      <c r="C53" s="58">
        <v>5</v>
      </c>
      <c r="D53" s="54">
        <v>238784.09</v>
      </c>
      <c r="E53" s="54">
        <v>238784.09</v>
      </c>
    </row>
    <row r="54" spans="1:5" ht="15">
      <c r="A54" s="10" t="s">
        <v>57</v>
      </c>
      <c r="B54" s="11" t="s">
        <v>120</v>
      </c>
      <c r="C54" s="58">
        <v>6</v>
      </c>
      <c r="D54" s="54">
        <f>SUM(D55:D56)</f>
        <v>1799550.69</v>
      </c>
      <c r="E54" s="54">
        <f>SUM(E55:E56)</f>
        <v>1415170.74</v>
      </c>
    </row>
    <row r="55" spans="1:5" ht="15">
      <c r="A55" s="10">
        <v>192</v>
      </c>
      <c r="B55" s="11" t="s">
        <v>121</v>
      </c>
      <c r="C55" s="37"/>
      <c r="D55" s="37"/>
      <c r="E55" s="54"/>
    </row>
    <row r="56" spans="1:5" ht="30">
      <c r="A56" s="13" t="s">
        <v>331</v>
      </c>
      <c r="B56" s="11" t="s">
        <v>122</v>
      </c>
      <c r="C56" s="37"/>
      <c r="D56" s="54">
        <v>1799550.69</v>
      </c>
      <c r="E56" s="54">
        <v>1415170.74</v>
      </c>
    </row>
    <row r="57" spans="1:5" ht="15">
      <c r="A57" s="10"/>
      <c r="B57" s="11" t="s">
        <v>123</v>
      </c>
      <c r="C57" s="37"/>
      <c r="D57" s="37"/>
      <c r="E57" s="54"/>
    </row>
    <row r="58" spans="1:5" ht="15">
      <c r="A58" s="10"/>
      <c r="B58" s="11" t="s">
        <v>124</v>
      </c>
      <c r="C58" s="37"/>
      <c r="D58" s="54">
        <f>++D57+D54+D53+D43+D39+D22+D16</f>
        <v>27961923.73</v>
      </c>
      <c r="E58" s="54">
        <f>++E57+E54+E53+E43+E39+E22+E16</f>
        <v>27015135.39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61" t="s">
        <v>59</v>
      </c>
      <c r="B60" s="61" t="s">
        <v>0</v>
      </c>
      <c r="C60" s="61" t="s">
        <v>329</v>
      </c>
      <c r="D60" s="61" t="s">
        <v>330</v>
      </c>
      <c r="E60" s="61"/>
    </row>
    <row r="61" spans="1:5" ht="15">
      <c r="A61" s="61"/>
      <c r="B61" s="61"/>
      <c r="C61" s="61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7</v>
      </c>
      <c r="D63" s="54">
        <f>++D64+D65</f>
        <v>3000011.43</v>
      </c>
      <c r="E63" s="54">
        <f>++E64+E65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54"/>
    </row>
    <row r="66" spans="1:5" ht="15">
      <c r="A66" s="9" t="s">
        <v>57</v>
      </c>
      <c r="B66" s="11" t="s">
        <v>129</v>
      </c>
      <c r="C66" s="58">
        <v>7</v>
      </c>
      <c r="D66" s="54">
        <f>+D74+D75+D67+D68+D73</f>
        <v>6557479.7</v>
      </c>
      <c r="E66" s="54">
        <f>+E74+E75+E67+E68+E73</f>
        <v>6377700.38</v>
      </c>
    </row>
    <row r="67" spans="1:5" ht="15">
      <c r="A67" s="9">
        <v>910</v>
      </c>
      <c r="B67" s="11" t="s">
        <v>130</v>
      </c>
      <c r="C67" s="37"/>
      <c r="D67" s="37"/>
      <c r="E67" s="54"/>
    </row>
    <row r="68" spans="1:5" ht="15">
      <c r="A68" s="9">
        <v>911</v>
      </c>
      <c r="B68" s="11" t="s">
        <v>131</v>
      </c>
      <c r="C68" s="37"/>
      <c r="D68" s="37"/>
      <c r="E68" s="54"/>
    </row>
    <row r="69" spans="1:5" ht="15">
      <c r="A69" s="9" t="s">
        <v>57</v>
      </c>
      <c r="B69" s="11" t="s">
        <v>132</v>
      </c>
      <c r="C69" s="37"/>
      <c r="D69" s="37"/>
      <c r="E69" s="54"/>
    </row>
    <row r="70" spans="1:5" ht="15">
      <c r="A70" s="9" t="s">
        <v>57</v>
      </c>
      <c r="B70" s="11" t="s">
        <v>133</v>
      </c>
      <c r="C70" s="37"/>
      <c r="D70" s="37"/>
      <c r="E70" s="54"/>
    </row>
    <row r="71" spans="1:5" ht="15">
      <c r="A71" s="9" t="s">
        <v>57</v>
      </c>
      <c r="B71" s="11" t="s">
        <v>134</v>
      </c>
      <c r="C71" s="37"/>
      <c r="D71" s="37"/>
      <c r="E71" s="54"/>
    </row>
    <row r="72" spans="1:5" ht="15">
      <c r="A72" s="9" t="s">
        <v>57</v>
      </c>
      <c r="B72" s="11" t="s">
        <v>135</v>
      </c>
      <c r="C72" s="37"/>
      <c r="D72" s="37"/>
      <c r="E72" s="54"/>
    </row>
    <row r="73" spans="1:5" ht="15">
      <c r="A73" s="9">
        <v>919</v>
      </c>
      <c r="B73" s="11" t="s">
        <v>136</v>
      </c>
      <c r="C73" s="37"/>
      <c r="D73" s="37"/>
      <c r="E73" s="54"/>
    </row>
    <row r="74" spans="1:5" ht="15">
      <c r="A74" s="9" t="s">
        <v>137</v>
      </c>
      <c r="B74" s="11" t="s">
        <v>138</v>
      </c>
      <c r="C74" s="37"/>
      <c r="D74" s="54">
        <v>844063.33</v>
      </c>
      <c r="E74" s="54">
        <v>657546.25</v>
      </c>
    </row>
    <row r="75" spans="1:5" ht="15">
      <c r="A75" s="9" t="s">
        <v>57</v>
      </c>
      <c r="B75" s="11" t="s">
        <v>139</v>
      </c>
      <c r="C75" s="37"/>
      <c r="D75" s="54">
        <f>++D76+D77</f>
        <v>5713416.37</v>
      </c>
      <c r="E75" s="54">
        <f>++E76+E77</f>
        <v>5720154.13</v>
      </c>
    </row>
    <row r="76" spans="1:5" ht="15">
      <c r="A76" s="9" t="s">
        <v>140</v>
      </c>
      <c r="B76" s="11" t="s">
        <v>141</v>
      </c>
      <c r="C76" s="37"/>
      <c r="D76" s="54">
        <v>5235154.13</v>
      </c>
      <c r="E76" s="54">
        <v>4348615.99</v>
      </c>
    </row>
    <row r="77" spans="1:5" ht="15">
      <c r="A77" s="9" t="s">
        <v>142</v>
      </c>
      <c r="B77" s="11" t="s">
        <v>143</v>
      </c>
      <c r="C77" s="37"/>
      <c r="D77" s="54">
        <v>478262.24</v>
      </c>
      <c r="E77" s="54">
        <v>1371538.14</v>
      </c>
    </row>
    <row r="78" spans="1:5" ht="15">
      <c r="A78" s="9" t="s">
        <v>57</v>
      </c>
      <c r="B78" s="11" t="s">
        <v>144</v>
      </c>
      <c r="C78" s="58">
        <v>8</v>
      </c>
      <c r="D78" s="54">
        <f>++D79+D86+D91</f>
        <v>17520179.42</v>
      </c>
      <c r="E78" s="54">
        <f>++E79+E86+E91</f>
        <v>17099287.78</v>
      </c>
    </row>
    <row r="79" spans="1:5" ht="15">
      <c r="A79" s="9" t="s">
        <v>57</v>
      </c>
      <c r="B79" s="11" t="s">
        <v>145</v>
      </c>
      <c r="C79" s="37"/>
      <c r="D79" s="54">
        <f>SUM(D80:D85)</f>
        <v>557658.6799999999</v>
      </c>
      <c r="E79" s="54">
        <f>SUM(E80:E85)</f>
        <v>626971.21</v>
      </c>
    </row>
    <row r="80" spans="1:5" ht="15">
      <c r="A80" s="9">
        <v>980</v>
      </c>
      <c r="B80" s="11" t="s">
        <v>146</v>
      </c>
      <c r="C80" s="37"/>
      <c r="D80" s="54">
        <v>168969.15</v>
      </c>
      <c r="E80" s="54">
        <v>206632.44</v>
      </c>
    </row>
    <row r="81" spans="1:5" ht="15">
      <c r="A81" s="9">
        <v>982</v>
      </c>
      <c r="B81" s="11" t="s">
        <v>147</v>
      </c>
      <c r="C81" s="37"/>
      <c r="D81" s="54">
        <v>258382.97</v>
      </c>
      <c r="E81" s="54">
        <v>290032.21</v>
      </c>
    </row>
    <row r="82" spans="1:5" ht="15">
      <c r="A82" s="9">
        <v>983</v>
      </c>
      <c r="B82" s="11" t="s">
        <v>148</v>
      </c>
      <c r="C82" s="37"/>
      <c r="D82" s="54">
        <v>130306.56</v>
      </c>
      <c r="E82" s="54">
        <v>130306.56</v>
      </c>
    </row>
    <row r="83" spans="1:5" ht="15">
      <c r="A83" s="9">
        <v>984</v>
      </c>
      <c r="B83" s="11" t="s">
        <v>149</v>
      </c>
      <c r="C83" s="37"/>
      <c r="D83" s="37"/>
      <c r="E83" s="54"/>
    </row>
    <row r="84" spans="1:5" ht="15">
      <c r="A84" s="9">
        <v>985</v>
      </c>
      <c r="B84" s="11" t="s">
        <v>150</v>
      </c>
      <c r="C84" s="37"/>
      <c r="D84" s="37"/>
      <c r="E84" s="54"/>
    </row>
    <row r="85" spans="1:5" ht="30">
      <c r="A85" s="14" t="s">
        <v>151</v>
      </c>
      <c r="B85" s="11" t="s">
        <v>152</v>
      </c>
      <c r="C85" s="37"/>
      <c r="D85" s="37"/>
      <c r="E85" s="54"/>
    </row>
    <row r="86" spans="1:5" ht="15">
      <c r="A86" s="9" t="s">
        <v>57</v>
      </c>
      <c r="B86" s="11" t="s">
        <v>153</v>
      </c>
      <c r="C86" s="37"/>
      <c r="D86" s="54">
        <f>SUM(D87:D90)</f>
        <v>16962520.740000002</v>
      </c>
      <c r="E86" s="54">
        <f>SUM(E87:E90)</f>
        <v>16472316.57</v>
      </c>
    </row>
    <row r="87" spans="1:5" ht="15">
      <c r="A87" s="9">
        <v>970</v>
      </c>
      <c r="B87" s="11" t="s">
        <v>154</v>
      </c>
      <c r="C87" s="37"/>
      <c r="D87" s="54">
        <v>15176598.56</v>
      </c>
      <c r="E87" s="54">
        <v>14813207.89</v>
      </c>
    </row>
    <row r="88" spans="1:5" ht="30">
      <c r="A88" s="9">
        <v>971</v>
      </c>
      <c r="B88" s="12" t="s">
        <v>155</v>
      </c>
      <c r="C88" s="37"/>
      <c r="D88" s="37"/>
      <c r="E88" s="54"/>
    </row>
    <row r="89" spans="1:5" ht="30">
      <c r="A89" s="9">
        <v>972.973</v>
      </c>
      <c r="B89" s="12" t="s">
        <v>156</v>
      </c>
      <c r="C89" s="37"/>
      <c r="D89" s="37"/>
      <c r="E89" s="54"/>
    </row>
    <row r="90" spans="1:5" ht="15">
      <c r="A90" s="9">
        <v>974</v>
      </c>
      <c r="B90" s="11" t="s">
        <v>157</v>
      </c>
      <c r="C90" s="37"/>
      <c r="D90" s="54">
        <v>1785922.18</v>
      </c>
      <c r="E90" s="54">
        <v>1659108.68</v>
      </c>
    </row>
    <row r="91" spans="1:5" ht="15">
      <c r="A91" s="9" t="s">
        <v>57</v>
      </c>
      <c r="B91" s="11" t="s">
        <v>158</v>
      </c>
      <c r="C91" s="37"/>
      <c r="D91" s="37">
        <f>+D92+D93</f>
        <v>0</v>
      </c>
      <c r="E91" s="37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54"/>
    </row>
    <row r="93" spans="1:5" ht="15">
      <c r="A93" s="15">
        <v>961962963967</v>
      </c>
      <c r="B93" s="11" t="s">
        <v>160</v>
      </c>
      <c r="C93" s="37"/>
      <c r="D93" s="37"/>
      <c r="E93" s="54"/>
    </row>
    <row r="94" spans="1:5" ht="15">
      <c r="A94" s="9" t="s">
        <v>57</v>
      </c>
      <c r="B94" s="11" t="s">
        <v>161</v>
      </c>
      <c r="C94" s="58">
        <v>9</v>
      </c>
      <c r="D94" s="54">
        <f>++D95+D96+D97+D98+D99+D100+D101</f>
        <v>852687.88</v>
      </c>
      <c r="E94" s="54">
        <f>++E95+E96+E97+E98+E99+E100+E101</f>
        <v>490771.0800000001</v>
      </c>
    </row>
    <row r="95" spans="1:5" ht="15">
      <c r="A95" s="9">
        <v>22</v>
      </c>
      <c r="B95" s="11" t="s">
        <v>162</v>
      </c>
      <c r="C95" s="37"/>
      <c r="D95" s="54">
        <v>317385.59</v>
      </c>
      <c r="E95" s="54">
        <v>261198.41</v>
      </c>
    </row>
    <row r="96" spans="1:5" ht="15">
      <c r="A96" s="9">
        <v>23</v>
      </c>
      <c r="B96" s="11" t="s">
        <v>163</v>
      </c>
      <c r="C96" s="37"/>
      <c r="D96" s="54">
        <v>11422.38</v>
      </c>
      <c r="E96" s="54">
        <v>71891.38</v>
      </c>
    </row>
    <row r="97" spans="1:5" ht="15">
      <c r="A97" s="9">
        <v>24</v>
      </c>
      <c r="B97" s="11" t="s">
        <v>164</v>
      </c>
      <c r="C97" s="37"/>
      <c r="D97" s="37"/>
      <c r="E97" s="54"/>
    </row>
    <row r="98" spans="1:5" ht="15">
      <c r="A98" s="9">
        <v>25</v>
      </c>
      <c r="B98" s="11" t="s">
        <v>165</v>
      </c>
      <c r="C98" s="37"/>
      <c r="D98" s="54">
        <v>0</v>
      </c>
      <c r="E98" s="54">
        <v>0</v>
      </c>
    </row>
    <row r="99" spans="1:5" ht="15">
      <c r="A99" s="9">
        <v>26</v>
      </c>
      <c r="B99" s="11" t="s">
        <v>166</v>
      </c>
      <c r="C99" s="37"/>
      <c r="D99" s="54">
        <v>441350</v>
      </c>
      <c r="E99" s="54"/>
    </row>
    <row r="100" spans="1:5" ht="15">
      <c r="A100" s="9">
        <v>21</v>
      </c>
      <c r="B100" s="11" t="s">
        <v>167</v>
      </c>
      <c r="C100" s="37"/>
      <c r="D100" s="54">
        <v>27772.05</v>
      </c>
      <c r="E100" s="54">
        <v>12098.71</v>
      </c>
    </row>
    <row r="101" spans="1:5" ht="15">
      <c r="A101" s="9" t="s">
        <v>168</v>
      </c>
      <c r="B101" s="11" t="s">
        <v>169</v>
      </c>
      <c r="C101" s="58"/>
      <c r="D101" s="54">
        <v>54757.86</v>
      </c>
      <c r="E101" s="54">
        <v>145582.58</v>
      </c>
    </row>
    <row r="102" spans="1:5" ht="15">
      <c r="A102" s="9" t="s">
        <v>57</v>
      </c>
      <c r="B102" s="11" t="s">
        <v>170</v>
      </c>
      <c r="C102" s="37"/>
      <c r="D102" s="37">
        <f>++D103+D104+D105+D106</f>
        <v>0</v>
      </c>
      <c r="E102" s="37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54"/>
    </row>
    <row r="104" spans="1:5" ht="15">
      <c r="A104" s="9">
        <v>954</v>
      </c>
      <c r="B104" s="11" t="s">
        <v>172</v>
      </c>
      <c r="C104" s="37"/>
      <c r="D104" s="37"/>
      <c r="E104" s="54"/>
    </row>
    <row r="105" spans="1:5" ht="15">
      <c r="A105" s="9" t="s">
        <v>173</v>
      </c>
      <c r="B105" s="11" t="s">
        <v>174</v>
      </c>
      <c r="C105" s="37"/>
      <c r="D105" s="37"/>
      <c r="E105" s="54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10</v>
      </c>
      <c r="D107" s="54">
        <v>31565.3</v>
      </c>
      <c r="E107" s="54">
        <v>47364.72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27961923.73</v>
      </c>
      <c r="E108" s="54">
        <f>++E107+E94+E78+E66+E63</f>
        <v>27015135.39</v>
      </c>
    </row>
    <row r="110" spans="1:2" ht="15">
      <c r="A110" s="59" t="s">
        <v>351</v>
      </c>
      <c r="B110" s="59"/>
    </row>
    <row r="111" spans="1:2" ht="15">
      <c r="A111" s="59" t="s">
        <v>350</v>
      </c>
      <c r="B111" s="59"/>
    </row>
    <row r="112" spans="1:2" ht="15">
      <c r="A112" s="40"/>
      <c r="B112" s="39"/>
    </row>
    <row r="113" spans="1:2" ht="15">
      <c r="A113" s="59" t="s">
        <v>345</v>
      </c>
      <c r="B113" s="59"/>
    </row>
    <row r="114" spans="1:2" ht="15">
      <c r="A114" s="59" t="s">
        <v>353</v>
      </c>
      <c r="B114" s="59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7">
      <selection activeCell="D110" sqref="D110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6" t="s">
        <v>298</v>
      </c>
      <c r="B5" s="66"/>
      <c r="C5" s="66"/>
      <c r="D5" s="66"/>
      <c r="E5" s="66"/>
    </row>
    <row r="6" spans="1:5" ht="15">
      <c r="A6" s="67" t="s">
        <v>355</v>
      </c>
      <c r="B6" s="67"/>
      <c r="C6" s="67"/>
      <c r="D6" s="67"/>
      <c r="E6" s="67"/>
    </row>
    <row r="7" spans="1:5" ht="15">
      <c r="A7" s="68" t="s">
        <v>59</v>
      </c>
      <c r="B7" s="68"/>
      <c r="C7" s="68" t="s">
        <v>1</v>
      </c>
      <c r="D7" s="64" t="s">
        <v>2</v>
      </c>
      <c r="E7" s="64"/>
    </row>
    <row r="8" spans="1:5" ht="15">
      <c r="A8" s="68"/>
      <c r="B8" s="68"/>
      <c r="C8" s="68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942079.44</v>
      </c>
      <c r="E10" s="55">
        <f>++E11+E20</f>
        <v>4412137.67</v>
      </c>
    </row>
    <row r="11" spans="1:5" ht="15">
      <c r="A11" s="19"/>
      <c r="B11" s="20" t="s">
        <v>180</v>
      </c>
      <c r="C11" s="58">
        <v>11</v>
      </c>
      <c r="D11" s="55">
        <f>++D12+D17+D16+D19</f>
        <v>924538.73</v>
      </c>
      <c r="E11" s="55">
        <f>++E12+E17+E16+E19</f>
        <v>4334995.87</v>
      </c>
    </row>
    <row r="12" spans="1:5" ht="15">
      <c r="A12" s="19">
        <v>750</v>
      </c>
      <c r="B12" s="21" t="s">
        <v>181</v>
      </c>
      <c r="C12" s="38"/>
      <c r="D12" s="55">
        <v>886875.44</v>
      </c>
      <c r="E12" s="55">
        <v>4615070.12</v>
      </c>
    </row>
    <row r="13" spans="1:5" ht="15">
      <c r="A13" s="19">
        <v>752</v>
      </c>
      <c r="B13" s="21" t="s">
        <v>182</v>
      </c>
      <c r="C13" s="38"/>
      <c r="D13" s="38"/>
      <c r="E13" s="55"/>
    </row>
    <row r="14" spans="1:5" ht="30">
      <c r="A14" s="19">
        <v>753</v>
      </c>
      <c r="B14" s="21" t="s">
        <v>183</v>
      </c>
      <c r="C14" s="38"/>
      <c r="D14" s="38"/>
      <c r="E14" s="55"/>
    </row>
    <row r="15" spans="1:5" ht="15">
      <c r="A15" s="19">
        <v>754</v>
      </c>
      <c r="B15" s="21" t="s">
        <v>184</v>
      </c>
      <c r="C15" s="38"/>
      <c r="D15" s="38"/>
      <c r="E15" s="55"/>
    </row>
    <row r="16" spans="1:5" ht="30">
      <c r="A16" s="19">
        <v>755</v>
      </c>
      <c r="B16" s="21" t="s">
        <v>185</v>
      </c>
      <c r="C16" s="38"/>
      <c r="D16" s="55">
        <v>0</v>
      </c>
      <c r="E16" s="55">
        <v>-290709.41</v>
      </c>
    </row>
    <row r="17" spans="1:5" ht="15">
      <c r="A17" s="19">
        <v>756</v>
      </c>
      <c r="B17" s="21" t="s">
        <v>186</v>
      </c>
      <c r="C17" s="38"/>
      <c r="D17" s="55">
        <v>37663.29</v>
      </c>
      <c r="E17" s="55">
        <v>17153.47</v>
      </c>
    </row>
    <row r="18" spans="1:5" ht="15">
      <c r="A18" s="19">
        <v>757</v>
      </c>
      <c r="B18" s="21" t="s">
        <v>187</v>
      </c>
      <c r="C18" s="38"/>
      <c r="D18" s="38"/>
      <c r="E18" s="55"/>
    </row>
    <row r="19" spans="1:5" ht="15">
      <c r="A19" s="19">
        <v>758</v>
      </c>
      <c r="B19" s="21" t="s">
        <v>188</v>
      </c>
      <c r="C19" s="38"/>
      <c r="D19" s="55">
        <v>0</v>
      </c>
      <c r="E19" s="55">
        <v>-6518.31</v>
      </c>
    </row>
    <row r="20" spans="1:5" ht="15">
      <c r="A20" s="19"/>
      <c r="B20" s="20" t="s">
        <v>189</v>
      </c>
      <c r="C20" s="58">
        <v>12</v>
      </c>
      <c r="D20" s="55">
        <f>++D21+D24</f>
        <v>17540.71</v>
      </c>
      <c r="E20" s="55">
        <f>++E21+E24</f>
        <v>77141.79999999999</v>
      </c>
    </row>
    <row r="21" spans="1:5" ht="15">
      <c r="A21" s="19">
        <v>760</v>
      </c>
      <c r="B21" s="21" t="s">
        <v>190</v>
      </c>
      <c r="C21" s="38"/>
      <c r="D21" s="55">
        <v>4492.42</v>
      </c>
      <c r="E21" s="55">
        <v>21387.71</v>
      </c>
    </row>
    <row r="22" spans="1:5" ht="17.25" customHeight="1">
      <c r="A22" s="19">
        <v>764</v>
      </c>
      <c r="B22" s="21" t="s">
        <v>191</v>
      </c>
      <c r="C22" s="38"/>
      <c r="D22" s="38"/>
      <c r="E22" s="55"/>
    </row>
    <row r="23" spans="1:5" ht="15">
      <c r="A23" s="19">
        <v>768</v>
      </c>
      <c r="B23" s="21" t="s">
        <v>192</v>
      </c>
      <c r="C23" s="38"/>
      <c r="D23" s="38"/>
      <c r="E23" s="55"/>
    </row>
    <row r="24" spans="1:5" ht="17.25" customHeight="1">
      <c r="A24" s="19">
        <v>769</v>
      </c>
      <c r="B24" s="21" t="s">
        <v>193</v>
      </c>
      <c r="C24" s="38"/>
      <c r="D24" s="55">
        <v>13048.29</v>
      </c>
      <c r="E24" s="55">
        <v>55754.09</v>
      </c>
    </row>
    <row r="25" spans="1:5" ht="15.75" customHeight="1">
      <c r="A25" s="19"/>
      <c r="B25" s="20" t="s">
        <v>194</v>
      </c>
      <c r="C25" s="38"/>
      <c r="D25" s="55">
        <f>++D26+D37+D43</f>
        <v>714507.28</v>
      </c>
      <c r="E25" s="55">
        <f>++E26+E37+E43</f>
        <v>3730308.4899999998</v>
      </c>
    </row>
    <row r="26" spans="1:5" ht="17.25" customHeight="1">
      <c r="A26" s="19"/>
      <c r="B26" s="20" t="s">
        <v>195</v>
      </c>
      <c r="C26" s="58">
        <v>13</v>
      </c>
      <c r="D26" s="55">
        <f>SUM(D27:D36)</f>
        <v>198612.72</v>
      </c>
      <c r="E26" s="55">
        <f>SUM(E27:E36)</f>
        <v>836015.12</v>
      </c>
    </row>
    <row r="27" spans="1:5" ht="15.75" customHeight="1">
      <c r="A27" s="19">
        <v>400</v>
      </c>
      <c r="B27" s="21" t="s">
        <v>196</v>
      </c>
      <c r="C27" s="38"/>
      <c r="D27" s="55">
        <v>230261.96</v>
      </c>
      <c r="E27" s="55">
        <v>790254.96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v>0</v>
      </c>
      <c r="E31" s="55">
        <v>-47943.2</v>
      </c>
    </row>
    <row r="32" spans="1:5" ht="19.5" customHeight="1">
      <c r="A32" s="19">
        <v>405</v>
      </c>
      <c r="B32" s="21" t="s">
        <v>201</v>
      </c>
      <c r="C32" s="38"/>
      <c r="D32" s="55">
        <v>-31649.24</v>
      </c>
      <c r="E32" s="55">
        <v>85160.58</v>
      </c>
    </row>
    <row r="33" spans="1:5" ht="27.75" customHeight="1">
      <c r="A33" s="19">
        <v>406</v>
      </c>
      <c r="B33" s="21" t="s">
        <v>202</v>
      </c>
      <c r="C33" s="38"/>
      <c r="D33" s="55">
        <v>0</v>
      </c>
      <c r="E33" s="55">
        <v>-21972.25</v>
      </c>
    </row>
    <row r="34" spans="1:5" ht="18.75" customHeight="1">
      <c r="A34" s="19">
        <v>407</v>
      </c>
      <c r="B34" s="21" t="s">
        <v>203</v>
      </c>
      <c r="C34" s="38"/>
      <c r="D34" s="55">
        <v>0</v>
      </c>
      <c r="E34" s="55">
        <v>31141.72</v>
      </c>
    </row>
    <row r="35" spans="1:5" ht="28.5" customHeight="1">
      <c r="A35" s="19">
        <v>408</v>
      </c>
      <c r="B35" s="21" t="s">
        <v>204</v>
      </c>
      <c r="C35" s="38"/>
      <c r="D35" s="55">
        <v>0</v>
      </c>
      <c r="E35" s="55">
        <v>-626.69</v>
      </c>
    </row>
    <row r="36" spans="1:5" ht="15.75" customHeight="1">
      <c r="A36" s="19">
        <v>409</v>
      </c>
      <c r="B36" s="21" t="s">
        <v>205</v>
      </c>
      <c r="C36" s="38"/>
      <c r="D36" s="38"/>
      <c r="E36" s="55"/>
    </row>
    <row r="37" spans="1:5" ht="15.75" customHeight="1">
      <c r="A37" s="19"/>
      <c r="B37" s="20" t="s">
        <v>206</v>
      </c>
      <c r="C37" s="38"/>
      <c r="D37" s="55">
        <f>SUM(D38:D42)</f>
        <v>490204.17</v>
      </c>
      <c r="E37" s="55">
        <f>SUM(E38:E42)</f>
        <v>2832312.6599999997</v>
      </c>
    </row>
    <row r="38" spans="1:5" ht="18.75" customHeight="1">
      <c r="A38" s="19" t="s">
        <v>207</v>
      </c>
      <c r="B38" s="21" t="s">
        <v>208</v>
      </c>
      <c r="C38" s="38"/>
      <c r="D38" s="38"/>
      <c r="E38" s="55"/>
    </row>
    <row r="39" spans="1:5" ht="17.25" customHeight="1">
      <c r="A39" s="19" t="s">
        <v>209</v>
      </c>
      <c r="B39" s="21" t="s">
        <v>210</v>
      </c>
      <c r="C39" s="38"/>
      <c r="D39" s="55">
        <v>466716.42</v>
      </c>
      <c r="E39" s="55">
        <v>2735670.3</v>
      </c>
    </row>
    <row r="40" spans="1:5" ht="17.25" customHeight="1">
      <c r="A40" s="19">
        <v>415</v>
      </c>
      <c r="B40" s="21" t="s">
        <v>211</v>
      </c>
      <c r="C40" s="38"/>
      <c r="D40" s="38"/>
      <c r="E40" s="55"/>
    </row>
    <row r="41" spans="1:5" ht="15.75" customHeight="1">
      <c r="A41" s="19">
        <v>416.417</v>
      </c>
      <c r="B41" s="21" t="s">
        <v>212</v>
      </c>
      <c r="C41" s="38"/>
      <c r="D41" s="38"/>
      <c r="E41" s="55"/>
    </row>
    <row r="42" spans="1:5" ht="15.75" customHeight="1">
      <c r="A42" s="19">
        <v>418.419</v>
      </c>
      <c r="B42" s="21" t="s">
        <v>213</v>
      </c>
      <c r="C42" s="38"/>
      <c r="D42" s="55">
        <v>23487.75</v>
      </c>
      <c r="E42" s="55">
        <v>96642.36</v>
      </c>
    </row>
    <row r="43" spans="1:5" ht="18" customHeight="1">
      <c r="A43" s="19"/>
      <c r="B43" s="20" t="s">
        <v>214</v>
      </c>
      <c r="C43" s="38"/>
      <c r="D43" s="55">
        <f>SUM(D44:D52)</f>
        <v>25690.39</v>
      </c>
      <c r="E43" s="55">
        <f>SUM(E44:E52)</f>
        <v>61980.71</v>
      </c>
    </row>
    <row r="44" spans="1:5" ht="15.75" customHeight="1">
      <c r="A44" s="19">
        <v>420</v>
      </c>
      <c r="B44" s="21" t="s">
        <v>215</v>
      </c>
      <c r="C44" s="38"/>
      <c r="D44" s="38"/>
      <c r="E44" s="55"/>
    </row>
    <row r="45" spans="1:5" ht="15.75" customHeight="1">
      <c r="A45" s="19">
        <v>421</v>
      </c>
      <c r="B45" s="21" t="s">
        <v>216</v>
      </c>
      <c r="C45" s="38"/>
      <c r="D45" s="38"/>
      <c r="E45" s="55"/>
    </row>
    <row r="46" spans="1:5" ht="15.75" customHeight="1">
      <c r="A46" s="19">
        <v>422</v>
      </c>
      <c r="B46" s="21" t="s">
        <v>217</v>
      </c>
      <c r="C46" s="38"/>
      <c r="D46" s="38"/>
      <c r="E46" s="55"/>
    </row>
    <row r="47" spans="1:5" ht="18" customHeight="1">
      <c r="A47" s="19">
        <v>423</v>
      </c>
      <c r="B47" s="21" t="s">
        <v>218</v>
      </c>
      <c r="C47" s="38"/>
      <c r="D47" s="55">
        <v>12397.64</v>
      </c>
      <c r="E47" s="55">
        <v>47790.56</v>
      </c>
    </row>
    <row r="48" spans="1:5" ht="17.25" customHeight="1">
      <c r="A48" s="19">
        <v>424</v>
      </c>
      <c r="B48" s="21" t="s">
        <v>219</v>
      </c>
      <c r="C48" s="38"/>
      <c r="D48" s="55">
        <v>12988.35</v>
      </c>
      <c r="E48" s="55">
        <v>13048.29</v>
      </c>
    </row>
    <row r="49" spans="1:5" ht="16.5" customHeight="1">
      <c r="A49" s="19">
        <v>429</v>
      </c>
      <c r="B49" s="21" t="s">
        <v>220</v>
      </c>
      <c r="C49" s="38"/>
      <c r="D49" s="55">
        <v>304.4</v>
      </c>
      <c r="E49" s="55">
        <v>1141.86</v>
      </c>
    </row>
    <row r="50" spans="1:5" ht="29.25" customHeight="1">
      <c r="A50" s="19">
        <v>460</v>
      </c>
      <c r="B50" s="21" t="s">
        <v>221</v>
      </c>
      <c r="C50" s="38"/>
      <c r="D50" s="38"/>
      <c r="E50" s="55"/>
    </row>
    <row r="51" spans="1:5" ht="18" customHeight="1">
      <c r="A51" s="19">
        <v>463</v>
      </c>
      <c r="B51" s="21" t="s">
        <v>222</v>
      </c>
      <c r="C51" s="38"/>
      <c r="D51" s="38"/>
      <c r="E51" s="55"/>
    </row>
    <row r="52" spans="1:5" ht="15" customHeight="1">
      <c r="A52" s="19">
        <v>462.469</v>
      </c>
      <c r="B52" s="21" t="s">
        <v>223</v>
      </c>
      <c r="C52" s="38"/>
      <c r="D52" s="38"/>
      <c r="E52" s="55"/>
    </row>
    <row r="53" spans="1:5" ht="15.75" customHeight="1">
      <c r="A53" s="19"/>
      <c r="B53" s="20" t="s">
        <v>224</v>
      </c>
      <c r="C53" s="38"/>
      <c r="D53" s="55">
        <f>++D10-D25</f>
        <v>227572.15999999992</v>
      </c>
      <c r="E53" s="55">
        <f>++E10-E25</f>
        <v>681829.1800000002</v>
      </c>
    </row>
    <row r="54" spans="1:5" ht="19.5" customHeight="1">
      <c r="A54" s="19"/>
      <c r="B54" s="20" t="s">
        <v>225</v>
      </c>
      <c r="C54" s="58">
        <v>14</v>
      </c>
      <c r="D54" s="55">
        <f>++D55+D57+D58+D62+D67+D74-D75</f>
        <v>214986.30000000002</v>
      </c>
      <c r="E54" s="55">
        <f>++E55+E57+E58+E62+E67+E74-E75</f>
        <v>699903.3899999999</v>
      </c>
    </row>
    <row r="55" spans="1:5" ht="18.75" customHeight="1">
      <c r="A55" s="19"/>
      <c r="B55" s="20" t="s">
        <v>226</v>
      </c>
      <c r="C55" s="58"/>
      <c r="D55" s="55">
        <v>67223.44</v>
      </c>
      <c r="E55" s="55">
        <v>265905.29</v>
      </c>
    </row>
    <row r="56" spans="1:5" ht="16.5" customHeight="1">
      <c r="A56" s="19"/>
      <c r="B56" s="20" t="s">
        <v>227</v>
      </c>
      <c r="C56" s="38"/>
      <c r="D56" s="38"/>
      <c r="E56" s="55"/>
    </row>
    <row r="57" spans="1:5" ht="18" customHeight="1">
      <c r="A57" s="19"/>
      <c r="B57" s="20" t="s">
        <v>228</v>
      </c>
      <c r="C57" s="38"/>
      <c r="D57" s="55">
        <v>9216.99</v>
      </c>
      <c r="E57" s="55">
        <v>9043.15</v>
      </c>
    </row>
    <row r="58" spans="1:5" ht="15">
      <c r="A58" s="18"/>
      <c r="B58" s="20" t="s">
        <v>229</v>
      </c>
      <c r="C58" s="38"/>
      <c r="D58" s="55">
        <f>++D59+D60+D61</f>
        <v>77693.83</v>
      </c>
      <c r="E58" s="55">
        <f>++E59+E60+E61</f>
        <v>272224.53</v>
      </c>
    </row>
    <row r="59" spans="1:5" ht="18" customHeight="1">
      <c r="A59" s="19"/>
      <c r="B59" s="21" t="s">
        <v>230</v>
      </c>
      <c r="C59" s="38"/>
      <c r="D59" s="55">
        <v>68524.38</v>
      </c>
      <c r="E59" s="55">
        <v>238274.06</v>
      </c>
    </row>
    <row r="60" spans="1:5" ht="15">
      <c r="A60" s="19"/>
      <c r="B60" s="21" t="s">
        <v>231</v>
      </c>
      <c r="C60" s="38"/>
      <c r="D60" s="55">
        <v>7476.93</v>
      </c>
      <c r="E60" s="55">
        <v>24794.71</v>
      </c>
    </row>
    <row r="61" spans="1:5" ht="15">
      <c r="A61" s="19"/>
      <c r="B61" s="21" t="s">
        <v>232</v>
      </c>
      <c r="C61" s="38"/>
      <c r="D61" s="55">
        <v>1692.52</v>
      </c>
      <c r="E61" s="55">
        <v>9155.76</v>
      </c>
    </row>
    <row r="62" spans="1:5" ht="15">
      <c r="A62" s="18"/>
      <c r="B62" s="20" t="s">
        <v>233</v>
      </c>
      <c r="C62" s="38"/>
      <c r="D62" s="55">
        <f>++D63+D64+D65+D66</f>
        <v>7043.23</v>
      </c>
      <c r="E62" s="55">
        <f>++E63+E64+E65+E66</f>
        <v>18034.37</v>
      </c>
    </row>
    <row r="63" spans="1:5" ht="30">
      <c r="A63" s="19"/>
      <c r="B63" s="21" t="s">
        <v>234</v>
      </c>
      <c r="C63" s="38"/>
      <c r="D63" s="55">
        <v>1981.82</v>
      </c>
      <c r="E63" s="55">
        <v>10356.99</v>
      </c>
    </row>
    <row r="64" spans="1:5" ht="14.25" customHeight="1">
      <c r="A64" s="19"/>
      <c r="B64" s="21" t="s">
        <v>235</v>
      </c>
      <c r="C64" s="38"/>
      <c r="D64" s="55">
        <v>1095.16</v>
      </c>
      <c r="E64" s="55">
        <v>1155.22</v>
      </c>
    </row>
    <row r="65" spans="1:5" ht="15.75" customHeight="1">
      <c r="A65" s="19"/>
      <c r="B65" s="21" t="s">
        <v>236</v>
      </c>
      <c r="C65" s="38"/>
      <c r="D65" s="55">
        <v>3875.17</v>
      </c>
      <c r="E65" s="55">
        <v>4619.98</v>
      </c>
    </row>
    <row r="66" spans="1:5" ht="15">
      <c r="A66" s="19"/>
      <c r="B66" s="21" t="s">
        <v>237</v>
      </c>
      <c r="C66" s="38"/>
      <c r="D66" s="55">
        <v>91.08</v>
      </c>
      <c r="E66" s="55">
        <v>1902.18</v>
      </c>
    </row>
    <row r="67" spans="1:5" ht="15">
      <c r="A67" s="18"/>
      <c r="B67" s="20" t="s">
        <v>238</v>
      </c>
      <c r="C67" s="38"/>
      <c r="D67" s="55">
        <f>++D68+D69+D70+D71+D72+D73</f>
        <v>53252.51</v>
      </c>
      <c r="E67" s="55">
        <f>++E68+E69+E70+E71+E72+E73</f>
        <v>237489.81</v>
      </c>
    </row>
    <row r="68" spans="1:5" ht="44.25" customHeight="1">
      <c r="A68" s="19"/>
      <c r="B68" s="21" t="s">
        <v>239</v>
      </c>
      <c r="C68" s="38"/>
      <c r="D68" s="55">
        <v>5779.78</v>
      </c>
      <c r="E68" s="55">
        <v>34719.04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31747.1</v>
      </c>
    </row>
    <row r="70" spans="1:5" ht="15.75" customHeight="1">
      <c r="A70" s="19"/>
      <c r="B70" s="21" t="s">
        <v>241</v>
      </c>
      <c r="C70" s="38"/>
      <c r="D70" s="55">
        <v>12848.89</v>
      </c>
      <c r="E70" s="55">
        <v>14404.87</v>
      </c>
    </row>
    <row r="71" spans="1:5" ht="15.75" customHeight="1">
      <c r="A71" s="19"/>
      <c r="B71" s="21" t="s">
        <v>242</v>
      </c>
      <c r="C71" s="38"/>
      <c r="D71" s="38">
        <v>419.2</v>
      </c>
      <c r="E71" s="55">
        <v>150.13</v>
      </c>
    </row>
    <row r="72" spans="1:5" ht="15.75" customHeight="1">
      <c r="A72" s="19"/>
      <c r="B72" s="21" t="s">
        <v>243</v>
      </c>
      <c r="C72" s="38"/>
      <c r="D72" s="55">
        <v>16952.74</v>
      </c>
      <c r="E72" s="55">
        <v>64266.65</v>
      </c>
    </row>
    <row r="73" spans="1:5" ht="15.75" customHeight="1">
      <c r="A73" s="19"/>
      <c r="B73" s="21" t="s">
        <v>244</v>
      </c>
      <c r="C73" s="38"/>
      <c r="D73" s="55">
        <v>17251.9</v>
      </c>
      <c r="E73" s="55">
        <v>92202.02</v>
      </c>
    </row>
    <row r="74" spans="1:5" ht="15.75" customHeight="1">
      <c r="A74" s="19"/>
      <c r="B74" s="20" t="s">
        <v>245</v>
      </c>
      <c r="C74" s="38"/>
      <c r="D74" s="55">
        <v>556.3</v>
      </c>
      <c r="E74" s="55">
        <v>13299.15</v>
      </c>
    </row>
    <row r="75" spans="1:5" ht="15.75" customHeight="1">
      <c r="A75" s="19">
        <v>706</v>
      </c>
      <c r="B75" s="20" t="s">
        <v>246</v>
      </c>
      <c r="C75" s="38"/>
      <c r="D75" s="55">
        <v>0</v>
      </c>
      <c r="E75" s="55">
        <v>116092.91</v>
      </c>
    </row>
    <row r="76" spans="1:5" ht="15.75" customHeight="1">
      <c r="A76" s="19"/>
      <c r="B76" s="20" t="s">
        <v>247</v>
      </c>
      <c r="C76" s="38"/>
      <c r="D76" s="55">
        <f>++D53-D54</f>
        <v>12585.859999999899</v>
      </c>
      <c r="E76" s="55">
        <f>++E53-E54</f>
        <v>-18074.20999999973</v>
      </c>
    </row>
    <row r="77" spans="1:5" ht="15.75" customHeight="1">
      <c r="A77" s="19"/>
      <c r="B77" s="20" t="s">
        <v>248</v>
      </c>
      <c r="C77" s="58">
        <v>15</v>
      </c>
      <c r="D77" s="55">
        <f>++D92+D109</f>
        <v>465676.38</v>
      </c>
      <c r="E77" s="55">
        <f>++E92+E109</f>
        <v>1523904.08</v>
      </c>
    </row>
    <row r="78" spans="1:5" ht="31.5" customHeight="1">
      <c r="A78" s="19"/>
      <c r="B78" s="20" t="s">
        <v>249</v>
      </c>
      <c r="C78" s="38"/>
      <c r="D78" s="55">
        <f>++D79</f>
        <v>285384.62</v>
      </c>
      <c r="E78" s="55">
        <f>++E79</f>
        <v>1137975.79</v>
      </c>
    </row>
    <row r="79" spans="1:5" ht="15.75" customHeight="1">
      <c r="A79" s="19">
        <v>770</v>
      </c>
      <c r="B79" s="21" t="s">
        <v>250</v>
      </c>
      <c r="C79" s="38"/>
      <c r="D79" s="55">
        <v>285384.62</v>
      </c>
      <c r="E79" s="55">
        <v>1137975.79</v>
      </c>
    </row>
    <row r="80" spans="1:5" ht="29.25" customHeight="1">
      <c r="A80" s="19">
        <v>771</v>
      </c>
      <c r="B80" s="21" t="s">
        <v>251</v>
      </c>
      <c r="C80" s="38"/>
      <c r="D80" s="38"/>
      <c r="E80" s="55"/>
    </row>
    <row r="81" spans="1:5" ht="16.5" customHeight="1">
      <c r="A81" s="19">
        <v>772</v>
      </c>
      <c r="B81" s="21" t="s">
        <v>252</v>
      </c>
      <c r="C81" s="38"/>
      <c r="D81" s="38"/>
      <c r="E81" s="55"/>
    </row>
    <row r="82" spans="1:5" ht="15" customHeight="1">
      <c r="A82" s="19">
        <v>774</v>
      </c>
      <c r="B82" s="21" t="s">
        <v>253</v>
      </c>
      <c r="C82" s="38"/>
      <c r="D82" s="38"/>
      <c r="E82" s="55"/>
    </row>
    <row r="83" spans="1:5" ht="15.75" customHeight="1">
      <c r="A83" s="19">
        <v>775</v>
      </c>
      <c r="B83" s="21" t="s">
        <v>254</v>
      </c>
      <c r="C83" s="38"/>
      <c r="D83" s="38"/>
      <c r="E83" s="55"/>
    </row>
    <row r="84" spans="1:5" ht="46.5" customHeight="1">
      <c r="A84" s="22" t="s">
        <v>255</v>
      </c>
      <c r="B84" s="21" t="s">
        <v>256</v>
      </c>
      <c r="C84" s="38"/>
      <c r="D84" s="38"/>
      <c r="E84" s="55"/>
    </row>
    <row r="85" spans="1:5" ht="27.75" customHeight="1">
      <c r="A85" s="19"/>
      <c r="B85" s="20" t="s">
        <v>257</v>
      </c>
      <c r="C85" s="38"/>
      <c r="D85" s="55">
        <f>+D87</f>
        <v>3747.89</v>
      </c>
      <c r="E85" s="55">
        <f>+E87</f>
        <v>3909.4</v>
      </c>
    </row>
    <row r="86" spans="1:5" ht="17.25" customHeight="1">
      <c r="A86" s="19">
        <v>730</v>
      </c>
      <c r="B86" s="21" t="s">
        <v>258</v>
      </c>
      <c r="C86" s="38"/>
      <c r="D86" s="38"/>
      <c r="E86" s="55"/>
    </row>
    <row r="87" spans="1:5" ht="18" customHeight="1">
      <c r="A87" s="19">
        <v>732</v>
      </c>
      <c r="B87" s="21" t="s">
        <v>259</v>
      </c>
      <c r="C87" s="38"/>
      <c r="D87" s="55">
        <v>3747.89</v>
      </c>
      <c r="E87" s="55">
        <v>3909.4</v>
      </c>
    </row>
    <row r="88" spans="1:5" ht="18.75" customHeight="1">
      <c r="A88" s="19">
        <v>734</v>
      </c>
      <c r="B88" s="21" t="s">
        <v>260</v>
      </c>
      <c r="C88" s="38"/>
      <c r="D88" s="38"/>
      <c r="E88" s="55"/>
    </row>
    <row r="89" spans="1:5" ht="15.75" customHeight="1">
      <c r="A89" s="19">
        <v>735</v>
      </c>
      <c r="B89" s="21" t="s">
        <v>261</v>
      </c>
      <c r="C89" s="38"/>
      <c r="D89" s="38"/>
      <c r="E89" s="55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281636.73</v>
      </c>
      <c r="E92" s="55">
        <f>++E78-E85</f>
        <v>1134066.3900000001</v>
      </c>
    </row>
    <row r="93" spans="1:5" ht="32.25" customHeight="1">
      <c r="A93" s="19"/>
      <c r="B93" s="20" t="s">
        <v>267</v>
      </c>
      <c r="C93" s="38"/>
      <c r="D93" s="55">
        <f>++D99+D100+D94+D95</f>
        <v>184501.97</v>
      </c>
      <c r="E93" s="55">
        <f>++E99+E100+E94+E95</f>
        <v>392348.27</v>
      </c>
    </row>
    <row r="94" spans="1:5" ht="17.25" customHeight="1">
      <c r="A94" s="19">
        <v>770</v>
      </c>
      <c r="B94" s="21" t="s">
        <v>268</v>
      </c>
      <c r="C94" s="38"/>
      <c r="D94" s="55">
        <v>122010.85</v>
      </c>
      <c r="E94" s="55">
        <v>377878.05</v>
      </c>
    </row>
    <row r="95" spans="1:5" ht="15.75" customHeight="1">
      <c r="A95" s="19">
        <v>772</v>
      </c>
      <c r="B95" s="21" t="s">
        <v>269</v>
      </c>
      <c r="C95" s="38"/>
      <c r="D95" s="55">
        <v>52033.62</v>
      </c>
      <c r="E95" s="55">
        <v>7979.2</v>
      </c>
    </row>
    <row r="96" spans="1:5" ht="15.75" customHeight="1">
      <c r="A96" s="23">
        <v>771774</v>
      </c>
      <c r="B96" s="21" t="s">
        <v>270</v>
      </c>
      <c r="C96" s="38"/>
      <c r="D96" s="38"/>
      <c r="E96" s="55"/>
    </row>
    <row r="97" spans="1:5" ht="14.25" customHeight="1">
      <c r="A97" s="19">
        <v>773</v>
      </c>
      <c r="B97" s="21" t="s">
        <v>271</v>
      </c>
      <c r="C97" s="38"/>
      <c r="D97" s="38"/>
      <c r="E97" s="55"/>
    </row>
    <row r="98" spans="1:5" ht="40.5" customHeight="1">
      <c r="A98" s="22" t="s">
        <v>272</v>
      </c>
      <c r="B98" s="21" t="s">
        <v>273</v>
      </c>
      <c r="C98" s="38"/>
      <c r="D98" s="38"/>
      <c r="E98" s="55"/>
    </row>
    <row r="99" spans="1:5" ht="15" customHeight="1">
      <c r="A99" s="19" t="s">
        <v>274</v>
      </c>
      <c r="B99" s="21" t="s">
        <v>275</v>
      </c>
      <c r="C99" s="38"/>
      <c r="D99" s="55">
        <v>2400</v>
      </c>
      <c r="E99" s="55">
        <v>5600</v>
      </c>
    </row>
    <row r="100" spans="1:5" ht="15" customHeight="1">
      <c r="A100" s="22" t="s">
        <v>276</v>
      </c>
      <c r="B100" s="21" t="s">
        <v>277</v>
      </c>
      <c r="C100" s="38"/>
      <c r="D100" s="55">
        <v>8057.5</v>
      </c>
      <c r="E100" s="55">
        <v>891.02</v>
      </c>
    </row>
    <row r="101" spans="1:5" ht="37.5" customHeight="1">
      <c r="A101" s="19"/>
      <c r="B101" s="20" t="s">
        <v>278</v>
      </c>
      <c r="C101" s="38"/>
      <c r="D101" s="55">
        <f>++D105+D106</f>
        <v>462.32</v>
      </c>
      <c r="E101" s="55">
        <f>++E105+E106</f>
        <v>2510.58</v>
      </c>
    </row>
    <row r="102" spans="1:5" ht="18" customHeight="1">
      <c r="A102" s="19">
        <v>730</v>
      </c>
      <c r="B102" s="21" t="s">
        <v>279</v>
      </c>
      <c r="C102" s="38"/>
      <c r="D102" s="38"/>
      <c r="E102" s="55"/>
    </row>
    <row r="103" spans="1:5" ht="17.25" customHeight="1">
      <c r="A103" s="19">
        <v>732</v>
      </c>
      <c r="B103" s="21" t="s">
        <v>280</v>
      </c>
      <c r="C103" s="38"/>
      <c r="D103" s="38"/>
      <c r="E103" s="55"/>
    </row>
    <row r="104" spans="1:5" ht="15.75" customHeight="1">
      <c r="A104" s="19">
        <v>734</v>
      </c>
      <c r="B104" s="21" t="s">
        <v>281</v>
      </c>
      <c r="C104" s="38"/>
      <c r="D104" s="38"/>
      <c r="E104" s="55"/>
    </row>
    <row r="105" spans="1:5" ht="15.75" customHeight="1">
      <c r="A105" s="22" t="s">
        <v>282</v>
      </c>
      <c r="B105" s="21" t="s">
        <v>283</v>
      </c>
      <c r="C105" s="38"/>
      <c r="D105" s="55">
        <v>0</v>
      </c>
      <c r="E105" s="55">
        <v>661.31</v>
      </c>
    </row>
    <row r="106" spans="1:5" ht="31.5" customHeight="1">
      <c r="A106" s="22" t="s">
        <v>284</v>
      </c>
      <c r="B106" s="21" t="s">
        <v>285</v>
      </c>
      <c r="C106" s="38"/>
      <c r="D106" s="55">
        <v>462.32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5"/>
    </row>
    <row r="108" spans="1:5" ht="15.75" customHeight="1">
      <c r="A108" s="23">
        <v>748749</v>
      </c>
      <c r="B108" s="21" t="s">
        <v>287</v>
      </c>
      <c r="C108" s="38"/>
      <c r="D108" s="38"/>
      <c r="E108" s="55"/>
    </row>
    <row r="109" spans="1:5" ht="36" customHeight="1">
      <c r="A109" s="19"/>
      <c r="B109" s="20" t="s">
        <v>288</v>
      </c>
      <c r="C109" s="38"/>
      <c r="D109" s="55">
        <f>+D93-D101</f>
        <v>184039.65</v>
      </c>
      <c r="E109" s="55">
        <f>+E93-E101</f>
        <v>389837.69</v>
      </c>
    </row>
    <row r="110" spans="1:5" ht="32.25" customHeight="1">
      <c r="A110" s="19"/>
      <c r="B110" s="20" t="s">
        <v>289</v>
      </c>
      <c r="C110" s="38"/>
      <c r="D110" s="55">
        <f>++D76+D77</f>
        <v>478262.2399999999</v>
      </c>
      <c r="E110" s="55">
        <f>++E76+E77</f>
        <v>1505829.8700000003</v>
      </c>
    </row>
    <row r="111" spans="1:5" ht="15.75" customHeight="1">
      <c r="A111" s="19"/>
      <c r="B111" s="20" t="s">
        <v>290</v>
      </c>
      <c r="C111" s="38"/>
      <c r="D111" s="55">
        <f>+D112</f>
        <v>0</v>
      </c>
      <c r="E111" s="55">
        <f>+E112</f>
        <v>134291.73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134291.73</v>
      </c>
    </row>
    <row r="113" spans="1:5" ht="15.75" customHeight="1">
      <c r="A113" s="19">
        <v>823</v>
      </c>
      <c r="B113" s="21" t="s">
        <v>292</v>
      </c>
      <c r="C113" s="38"/>
      <c r="D113" s="38"/>
      <c r="E113" s="55"/>
    </row>
    <row r="114" spans="1:5" ht="21.75" customHeight="1">
      <c r="A114" s="19"/>
      <c r="B114" s="20" t="s">
        <v>293</v>
      </c>
      <c r="C114" s="38"/>
      <c r="D114" s="55">
        <f>++D110-D112</f>
        <v>478262.2399999999</v>
      </c>
      <c r="E114" s="55">
        <f>++E110-E112</f>
        <v>1371538.1400000004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59" t="s">
        <v>351</v>
      </c>
      <c r="B119" s="59"/>
      <c r="C119" s="65"/>
      <c r="D119" s="65"/>
      <c r="E119" s="44"/>
    </row>
    <row r="120" spans="1:2" ht="15">
      <c r="A120" s="59" t="s">
        <v>350</v>
      </c>
      <c r="B120" s="59" t="s">
        <v>352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353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15" zoomScaleNormal="115" zoomScalePageLayoutView="0" workbookViewId="0" topLeftCell="A37">
      <selection activeCell="B64" sqref="B64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1" t="s">
        <v>342</v>
      </c>
      <c r="B5" s="71"/>
      <c r="C5" s="71"/>
      <c r="D5" s="71"/>
      <c r="E5" s="71"/>
    </row>
    <row r="6" spans="1:5" ht="15">
      <c r="A6" s="72" t="s">
        <v>356</v>
      </c>
      <c r="B6" s="72"/>
      <c r="C6" s="72"/>
      <c r="D6" s="72"/>
      <c r="E6" s="72"/>
    </row>
    <row r="7" spans="1:5" ht="15">
      <c r="A7" s="68"/>
      <c r="B7" s="68" t="s">
        <v>0</v>
      </c>
      <c r="C7" s="69" t="s">
        <v>1</v>
      </c>
      <c r="D7" s="70" t="s">
        <v>2</v>
      </c>
      <c r="E7" s="70"/>
    </row>
    <row r="8" spans="1:5" ht="15">
      <c r="A8" s="68"/>
      <c r="B8" s="68"/>
      <c r="C8" s="69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16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993550.08</v>
      </c>
      <c r="E11" s="56">
        <f>+SUM(E12:E15)</f>
        <v>4626243.869999999</v>
      </c>
    </row>
    <row r="12" spans="1:5" ht="17.25" customHeight="1">
      <c r="A12" s="31"/>
      <c r="B12" s="32" t="s">
        <v>8</v>
      </c>
      <c r="C12" s="46"/>
      <c r="D12" s="56">
        <v>992946.6</v>
      </c>
      <c r="E12" s="56">
        <v>4612769.949999999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603.48</v>
      </c>
      <c r="E14" s="56">
        <v>13473.92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640452.19</v>
      </c>
      <c r="E16" s="56">
        <f>+SUM(E17:E24)</f>
        <v>1879659.1700000004</v>
      </c>
    </row>
    <row r="17" spans="1:5" ht="26.25">
      <c r="A17" s="19"/>
      <c r="B17" s="32" t="s">
        <v>13</v>
      </c>
      <c r="C17" s="46"/>
      <c r="D17" s="56">
        <v>216730.58</v>
      </c>
      <c r="E17" s="56">
        <v>743784.5</v>
      </c>
    </row>
    <row r="18" spans="1:5" ht="26.25">
      <c r="A18" s="19"/>
      <c r="B18" s="32" t="s">
        <v>14</v>
      </c>
      <c r="C18" s="46"/>
      <c r="D18" s="56">
        <v>60469</v>
      </c>
      <c r="E18" s="56">
        <v>133041.98</v>
      </c>
    </row>
    <row r="19" spans="1:5" ht="26.25">
      <c r="A19" s="19"/>
      <c r="B19" s="32" t="s">
        <v>15</v>
      </c>
      <c r="C19" s="46"/>
      <c r="D19" s="56">
        <v>58402.88</v>
      </c>
      <c r="E19" s="56">
        <v>230292.55</v>
      </c>
    </row>
    <row r="20" spans="1:5" ht="15">
      <c r="A20" s="19"/>
      <c r="B20" s="32" t="s">
        <v>16</v>
      </c>
      <c r="C20" s="46"/>
      <c r="D20" s="56">
        <v>135566.23</v>
      </c>
      <c r="E20" s="56">
        <v>156526.85</v>
      </c>
    </row>
    <row r="21" spans="1:5" ht="15">
      <c r="A21" s="19"/>
      <c r="B21" s="32" t="s">
        <v>17</v>
      </c>
      <c r="C21" s="46"/>
      <c r="D21" s="56">
        <v>0</v>
      </c>
      <c r="E21" s="56">
        <v>31747.1</v>
      </c>
    </row>
    <row r="22" spans="1:5" ht="15">
      <c r="A22" s="19"/>
      <c r="B22" s="32" t="s">
        <v>18</v>
      </c>
      <c r="C22" s="46"/>
      <c r="D22" s="56">
        <v>78939.12</v>
      </c>
      <c r="E22" s="56">
        <v>299085.79</v>
      </c>
    </row>
    <row r="23" spans="1:5" ht="15">
      <c r="A23" s="19"/>
      <c r="B23" s="32" t="s">
        <v>19</v>
      </c>
      <c r="C23" s="46"/>
      <c r="D23" s="56">
        <v>90344.38</v>
      </c>
      <c r="E23" s="56">
        <f>1160484.31-875303.91</f>
        <v>285180.4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353097.89</v>
      </c>
      <c r="E25" s="56">
        <f>++E11-E16</f>
        <v>2746584.699999999</v>
      </c>
    </row>
    <row r="26" spans="1:5" ht="15">
      <c r="A26" s="17" t="s">
        <v>22</v>
      </c>
      <c r="B26" s="27" t="s">
        <v>23</v>
      </c>
      <c r="C26" s="45">
        <v>17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1213641.7899999998</v>
      </c>
      <c r="E27" s="56">
        <f>+SUM(E28:E32)</f>
        <v>2591913.46</v>
      </c>
    </row>
    <row r="28" spans="1:5" ht="15">
      <c r="A28" s="31"/>
      <c r="B28" s="30" t="s">
        <v>25</v>
      </c>
      <c r="C28" s="46"/>
      <c r="D28" s="56">
        <v>1189033.9</v>
      </c>
      <c r="E28" s="56">
        <v>7979.2</v>
      </c>
    </row>
    <row r="29" spans="1:5" ht="15">
      <c r="A29" s="31"/>
      <c r="B29" s="30" t="s">
        <v>26</v>
      </c>
      <c r="C29" s="46"/>
      <c r="D29" s="56">
        <v>10625</v>
      </c>
      <c r="E29" s="56">
        <v>1215300.46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v>2400</v>
      </c>
      <c r="E31" s="56">
        <v>5600</v>
      </c>
    </row>
    <row r="32" spans="1:5" ht="15">
      <c r="A32" s="31"/>
      <c r="B32" s="32" t="s">
        <v>29</v>
      </c>
      <c r="C32" s="46"/>
      <c r="D32" s="56">
        <f>437.56+1783.88+9361.45</f>
        <v>11582.890000000001</v>
      </c>
      <c r="E32" s="56">
        <v>1363033.8</v>
      </c>
    </row>
    <row r="33" spans="1:5" ht="15">
      <c r="A33" s="28">
        <v>2</v>
      </c>
      <c r="B33" s="29" t="s">
        <v>30</v>
      </c>
      <c r="C33" s="46"/>
      <c r="D33" s="56">
        <f>+SUM(D34:D41)</f>
        <v>3114212.32</v>
      </c>
      <c r="E33" s="56">
        <f>+SUM(E34:E41)</f>
        <v>4145716.38</v>
      </c>
    </row>
    <row r="34" spans="1:5" ht="26.25">
      <c r="A34" s="31"/>
      <c r="B34" s="32" t="s">
        <v>31</v>
      </c>
      <c r="C34" s="46"/>
      <c r="D34" s="56">
        <v>3114212.32</v>
      </c>
      <c r="E34" s="56">
        <v>839841.6499999999</v>
      </c>
    </row>
    <row r="35" spans="1:5" ht="26.25">
      <c r="A35" s="31"/>
      <c r="B35" s="32" t="s">
        <v>32</v>
      </c>
      <c r="C35" s="46"/>
      <c r="D35" s="56">
        <v>0</v>
      </c>
      <c r="E35" s="56">
        <v>424120.25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1580000</v>
      </c>
    </row>
    <row r="40" spans="1:5" ht="30" customHeight="1">
      <c r="A40" s="31"/>
      <c r="B40" s="32" t="s">
        <v>37</v>
      </c>
      <c r="C40" s="46"/>
      <c r="D40" s="56">
        <v>0</v>
      </c>
      <c r="E40" s="56">
        <v>875303.91</v>
      </c>
    </row>
    <row r="41" spans="1:5" ht="15">
      <c r="A41" s="31"/>
      <c r="B41" s="32" t="s">
        <v>38</v>
      </c>
      <c r="C41" s="46"/>
      <c r="D41" s="56">
        <v>0</v>
      </c>
      <c r="E41" s="56">
        <v>426450.57</v>
      </c>
    </row>
    <row r="42" spans="1:5" ht="15">
      <c r="A42" s="28">
        <v>3</v>
      </c>
      <c r="B42" s="29" t="s">
        <v>39</v>
      </c>
      <c r="C42" s="46"/>
      <c r="D42" s="56">
        <f>++D27-D33</f>
        <v>-1900570.53</v>
      </c>
      <c r="E42" s="56">
        <f>++E27-E33</f>
        <v>-1553802.92</v>
      </c>
    </row>
    <row r="43" spans="1:5" ht="15">
      <c r="A43" s="17" t="s">
        <v>40</v>
      </c>
      <c r="B43" s="27" t="s">
        <v>41</v>
      </c>
      <c r="C43" s="45">
        <v>18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/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/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+D53</f>
        <v>0</v>
      </c>
      <c r="E49" s="56">
        <f>+E53</f>
        <v>415000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0</v>
      </c>
      <c r="E53" s="56">
        <v>415000</v>
      </c>
    </row>
    <row r="54" spans="1:5" ht="15">
      <c r="A54" s="28">
        <v>3</v>
      </c>
      <c r="B54" s="29" t="s">
        <v>52</v>
      </c>
      <c r="C54" s="46"/>
      <c r="D54" s="56">
        <f>+D44-D49</f>
        <v>0</v>
      </c>
      <c r="E54" s="56">
        <f>+E44-E49</f>
        <v>-415000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-1547472.6400000001</v>
      </c>
      <c r="E56" s="56">
        <f>++E25+E42+E54</f>
        <v>777781.7799999989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v>328221.64</v>
      </c>
      <c r="E58" s="56">
        <v>1875694.28</v>
      </c>
    </row>
    <row r="59" spans="1:5" ht="15">
      <c r="A59" s="30"/>
      <c r="B59" s="34" t="s">
        <v>56</v>
      </c>
      <c r="C59" s="46"/>
      <c r="D59" s="56">
        <v>1875694.28</v>
      </c>
      <c r="E59" s="56">
        <v>1097912.5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351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357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C13">
      <selection activeCell="K34" sqref="K34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6" t="s">
        <v>328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>
      <c r="A6" s="67" t="s">
        <v>354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2300020.64</v>
      </c>
      <c r="C8" s="38"/>
      <c r="D8" s="38"/>
      <c r="E8" s="55">
        <v>265001.76</v>
      </c>
      <c r="F8" s="38"/>
      <c r="G8" s="38"/>
      <c r="H8" s="38"/>
      <c r="I8" s="38"/>
      <c r="J8" s="55">
        <v>5463606.779999999</v>
      </c>
      <c r="K8" s="55">
        <f>++J8+I8+H8+G8+F8+E8+D8+C8+B8</f>
        <v>8028629.18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f aca="true" t="shared" si="0" ref="K9:K18">++J9+I9+H9+G9+F9+E9+D9+C9+B9</f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f t="shared" si="0"/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f t="shared" si="0"/>
        <v>0</v>
      </c>
    </row>
    <row r="12" spans="1:11" ht="30">
      <c r="A12" s="21" t="s">
        <v>314</v>
      </c>
      <c r="B12" s="38"/>
      <c r="C12" s="38"/>
      <c r="D12" s="38"/>
      <c r="E12" s="55">
        <v>392544.49</v>
      </c>
      <c r="F12" s="38"/>
      <c r="G12" s="38"/>
      <c r="H12" s="38"/>
      <c r="I12" s="38"/>
      <c r="J12" s="38"/>
      <c r="K12" s="55">
        <f>++J12+I12+H12+G12+F12+E12+D12+C12+B12</f>
        <v>392544.49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f t="shared" si="0"/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f t="shared" si="0"/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1371538.14</v>
      </c>
      <c r="K15" s="55">
        <f t="shared" si="0"/>
        <v>1371538.14</v>
      </c>
    </row>
    <row r="16" spans="1:11" ht="15">
      <c r="A16" s="21" t="s">
        <v>318</v>
      </c>
      <c r="B16" s="55">
        <v>699990.79</v>
      </c>
      <c r="C16" s="38"/>
      <c r="D16" s="38"/>
      <c r="E16" s="38"/>
      <c r="F16" s="38"/>
      <c r="G16" s="38"/>
      <c r="H16" s="38"/>
      <c r="I16" s="38"/>
      <c r="J16" s="55">
        <v>-699990.79</v>
      </c>
      <c r="K16" s="55">
        <f t="shared" si="0"/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-415000</v>
      </c>
      <c r="K17" s="55">
        <f>++J17+I17+H17+G17+F17+E17+D17+C17+B17</f>
        <v>-415000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f t="shared" si="0"/>
        <v>0</v>
      </c>
    </row>
    <row r="19" spans="1:11" ht="21.75" customHeight="1">
      <c r="A19" s="20" t="s">
        <v>321</v>
      </c>
      <c r="B19" s="55">
        <f>++B18+B17+B16+B15+B14+B13+B12+B11+B10+B9+B8</f>
        <v>3000011.43</v>
      </c>
      <c r="C19" s="55">
        <f aca="true" t="shared" si="1" ref="C19:J19">++C18+C17+C16+C15+C14+C13+C12+C11+C10+C9+C8</f>
        <v>0</v>
      </c>
      <c r="D19" s="55">
        <f t="shared" si="1"/>
        <v>0</v>
      </c>
      <c r="E19" s="55">
        <f t="shared" si="1"/>
        <v>657546.25</v>
      </c>
      <c r="F19" s="55">
        <f t="shared" si="1"/>
        <v>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5720154.129999999</v>
      </c>
      <c r="K19" s="55">
        <f>++J19+I19+H19+G19+F19+E19+D19+C19+B19</f>
        <v>9377711.809999999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657546.25</v>
      </c>
      <c r="F22" s="38"/>
      <c r="G22" s="38"/>
      <c r="H22" s="38"/>
      <c r="I22" s="38"/>
      <c r="J22" s="55">
        <f>++J19</f>
        <v>5720154.129999999</v>
      </c>
      <c r="K22" s="55">
        <f>++J22+I22+H22+G22+F22+E22+D22+C22+B22</f>
        <v>9377711.809999999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2" ref="K23:K32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>++J24+I24+H24+G24+F24+E24+D24+C24+B24</f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2"/>
        <v>0</v>
      </c>
    </row>
    <row r="26" spans="1:11" ht="30">
      <c r="A26" s="21" t="s">
        <v>324</v>
      </c>
      <c r="B26" s="38"/>
      <c r="C26" s="38"/>
      <c r="D26" s="38"/>
      <c r="E26" s="55">
        <v>186517.08</v>
      </c>
      <c r="F26" s="38"/>
      <c r="G26" s="38"/>
      <c r="H26" s="38"/>
      <c r="I26" s="38"/>
      <c r="J26" s="38"/>
      <c r="K26" s="55">
        <f>++J26+I26+H26+G26+F26+E26+D26+C26+B26</f>
        <v>186517.08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2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55">
        <f t="shared" si="2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55">
        <v>478262.24</v>
      </c>
      <c r="K29" s="55">
        <f>++J29+I29+H29+G29+F29+E29+D29+C29+B29</f>
        <v>478262.24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>
        <v>0</v>
      </c>
      <c r="K30" s="55">
        <f t="shared" si="2"/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55">
        <f t="shared" si="2"/>
        <v>0</v>
      </c>
    </row>
    <row r="33" spans="1:11" ht="18" customHeight="1">
      <c r="A33" s="20" t="s">
        <v>327</v>
      </c>
      <c r="B33" s="55">
        <f>+B22+B30+B32+B31+B29+B28+B27+B26+B25+B24+B23</f>
        <v>3000011.43</v>
      </c>
      <c r="C33" s="55">
        <f aca="true" t="shared" si="3" ref="C33:J33">+C22+C30+C32+C31+C29+C28+C27+C26+C25+C24+C23</f>
        <v>0</v>
      </c>
      <c r="D33" s="55">
        <f t="shared" si="3"/>
        <v>0</v>
      </c>
      <c r="E33" s="55">
        <f t="shared" si="3"/>
        <v>844063.33</v>
      </c>
      <c r="F33" s="55">
        <f t="shared" si="3"/>
        <v>0</v>
      </c>
      <c r="G33" s="55">
        <f t="shared" si="3"/>
        <v>0</v>
      </c>
      <c r="H33" s="55">
        <f t="shared" si="3"/>
        <v>0</v>
      </c>
      <c r="I33" s="55">
        <f t="shared" si="3"/>
        <v>0</v>
      </c>
      <c r="J33" s="55">
        <f t="shared" si="3"/>
        <v>5713416.369999999</v>
      </c>
      <c r="K33" s="55">
        <f>++J33+I33+H33+G33+F33+E33+D33+C33+B33</f>
        <v>9557491.129999999</v>
      </c>
    </row>
    <row r="35" spans="1:3" ht="15">
      <c r="A35" s="59" t="s">
        <v>351</v>
      </c>
      <c r="B35" s="59"/>
      <c r="C35" s="39"/>
    </row>
    <row r="36" spans="1:3" ht="15">
      <c r="A36" s="53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353</v>
      </c>
      <c r="B39" s="39"/>
      <c r="C39" s="39"/>
    </row>
  </sheetData>
  <sheetProtection password="DD00" sheet="1"/>
  <mergeCells count="3">
    <mergeCell ref="A5:K5"/>
    <mergeCell ref="A6:K6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2014-04-22T12:12:36Z</cp:lastPrinted>
  <dcterms:created xsi:type="dcterms:W3CDTF">2012-02-03T11:53:42Z</dcterms:created>
  <dcterms:modified xsi:type="dcterms:W3CDTF">2014-04-22T13:18:41Z</dcterms:modified>
  <cp:category/>
  <cp:version/>
  <cp:contentType/>
  <cp:contentStatus/>
</cp:coreProperties>
</file>