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1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<sst xmlns="http://schemas.openxmlformats.org/spreadsheetml/2006/main" count="424" uniqueCount="370">
  <si>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</si>
  <si>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</si>
  <si>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</si>
  <si>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</si>
  <si>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</si>
  <si>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</si>
  <si>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</si>
  <si>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</si>
  <si>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</si>
  <si>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</si>
  <si>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</si>
  <si>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</si>
  <si>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</si>
  <si>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</si>
  <si>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</si>
  <si>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</si>
  <si>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</si>
  <si>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</si>
  <si>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</si>
  <si>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</si>
  <si>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</si>
  <si>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</si>
  <si>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</si>
  <si>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</si>
  <si>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</si>
  <si>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</si>
  <si>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</si>
  <si>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</si>
  <si>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</si>
  <si>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</si>
  <si>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</si>
  <si>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</si>
  <si>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</si>
  <si>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</si>
  <si>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</si>
  <si>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</si>
  <si>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</si>
  <si>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</si>
  <si>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</si>
  <si>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</si>
  <si>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</si>
  <si>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</si>
  <si>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</si>
  <si>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</si>
  <si>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</si>
  <si>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</si>
  <si>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</si>
  <si>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</si>
  <si>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</si>
  <si>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</si>
  <si>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</si>
  <si>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</si>
  <si>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</si>
  <si>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</si>
  <si>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</si>
  <si>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</si>
  <si>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</si>
  <si>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</si>
  <si>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</si>
  <si>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</si>
  <si>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</si>
  <si>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</si>
  <si>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</si>
  <si>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</si>
  <si>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</si>
  <si>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</si>
  <si>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</si>
  <si>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</si>
  <si>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</si>
  <si>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</si>
  <si>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</si>
  <si>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</si>
  <si>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</si>
  <si>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</si>
  <si>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</si>
  <si>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</si>
  <si>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</si>
  <si>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</si>
  <si>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</si>
  <si>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</si>
  <si>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</si>
  <si>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</si>
  <si>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</si>
  <si>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</si>
  <si>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</si>
  <si>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</si>
  <si>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</si>
  <si>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</si>
  <si>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</si>
  <si>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</si>
  <si>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</si>
  <si>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</si>
  <si>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</si>
  <si>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</si>
  <si>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</si>
  <si>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</si>
  <si>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</si>
  <si>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</si>
  <si>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</si>
  <si>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</si>
  <si>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</si>
  <si>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</si>
  <si>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</si>
  <si>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</si>
  <si>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</si>
  <si>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</si>
  <si>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</si>
  <si>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</si>
  <si>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</si>
  <si>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</si>
  <si>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</si>
  <si>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</si>
  <si>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</si>
  <si>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</si>
  <si>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</si>
  <si>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</si>
  <si>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</si>
  <si>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</si>
  <si>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</si>
  <si>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</si>
  <si>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</si>
  <si>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</si>
  <si>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</si>
  <si>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</si>
  <si>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</si>
  <si>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</si>
  <si>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</si>
  <si>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</si>
  <si>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</si>
  <si>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</si>
  <si>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</si>
  <si>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</si>
  <si>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</si>
  <si>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</si>
  <si>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</si>
  <si>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</si>
  <si>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</si>
  <si>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</si>
  <si>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</si>
  <si>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</si>
  <si>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</si>
  <si>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</si>
  <si>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</si>
  <si>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</si>
  <si>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</si>
  <si>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</si>
  <si>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</si>
  <si>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</si>
  <si>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</si>
  <si>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</si>
  <si>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</si>
  <si>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</si>
  <si>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</si>
  <si>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</si>
  <si>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</si>
  <si>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</si>
  <si>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</si>
  <si>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</si>
  <si>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</si>
  <si>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</si>
  <si>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</si>
  <si>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</si>
  <si>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</si>
  <si>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</si>
  <si>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</si>
  <si>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</si>
  <si>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</si>
  <si>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</si>
  <si>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</si>
  <si>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</si>
  <si>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</si>
  <si>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</si>
  <si>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</si>
  <si>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</si>
  <si>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</si>
  <si>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</si>
  <si>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</si>
  <si>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</si>
  <si>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</si>
  <si>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</si>
  <si>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</si>
  <si>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</si>
  <si>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</si>
  <si>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</si>
  <si>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</si>
  <si>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</si>
  <si>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</si>
  <si>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</si>
  <si>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</si>
  <si>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</si>
  <si>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</si>
  <si>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</si>
  <si>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</si>
  <si>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</si>
  <si>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</si>
  <si>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</si>
  <si>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</si>
  <si>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</si>
  <si>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</si>
  <si>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</si>
  <si>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</si>
  <si>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</si>
  <si>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</si>
  <si>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</si>
  <si>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</si>
  <si>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</si>
  <si>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</si>
  <si>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</si>
  <si>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</si>
  <si>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</si>
  <si>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</si>
  <si>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</si>
  <si>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</si>
  <si>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</si>
  <si>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</si>
  <si>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</si>
  <si>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</si>
  <si>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</si>
  <si>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</si>
  <si>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</si>
  <si>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</si>
  <si>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</si>
  <si>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</si>
  <si>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</si>
  <si>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</si>
  <si>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</si>
  <si>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</si>
  <si>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</si>
  <si>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</si>
  <si>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</si>
  <si>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</si>
  <si>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</si>
  <si>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</si>
  <si>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</si>
  <si>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</si>
  <si>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</si>
  <si>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</si>
  <si>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</si>
  <si>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</si>
  <si>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</si>
  <si>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</si>
  <si>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</si>
  <si>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</si>
  <si>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</si>
  <si>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</si>
  <si>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</si>
  <si>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</si>
  <si>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</si>
  <si>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</si>
  <si>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</si>
  <si>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</si>
  <si>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</si>
  <si>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</si>
  <si>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</si>
  <si>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</si>
  <si>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</si>
  <si>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</si>
  <si>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</si>
  <si>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</si>
  <si>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</si>
  <si>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</si>
  <si>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</si>
  <si>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</si>
  <si>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</si>
  <si>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</si>
  <si>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</si>
  <si>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</si>
  <si>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</si>
  <si>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</si>
  <si>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</si>
  <si>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</si>
  <si>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</si>
  <si>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</si>
  <si>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</si>
  <si>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</si>
  <si>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</si>
  <si>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</si>
  <si>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</si>
  <si>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</si>
  <si>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</si>
  <si>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</si>
  <si>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</si>
  <si>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</si>
  <si>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</si>
  <si>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</si>
  <si>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</si>
  <si>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</si>
  <si>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</si>
  <si>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</si>
  <si>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</si>
  <si>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</si>
  <si>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</si>
  <si>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</si>
  <si>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</si>
  <si>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</si>
  <si>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</si>
  <si>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</si>
  <si>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</si>
  <si>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</si>
  <si>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</si>
  <si>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</si>
  <si>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</si>
  <si>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</si>
  <si>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</si>
  <si>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</si>
  <si>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</si>
  <si>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</si>
  <si>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</si>
  <si>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</si>
  <si>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</si>
  <si>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</si>
  <si>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</si>
  <si>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</si>
  <si>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</si>
  <si>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</si>
  <si>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</si>
  <si>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</si>
  <si>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</si>
  <si>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</si>
  <si>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</si>
  <si>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</si>
  <si>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</si>
  <si>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</si>
  <si>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</si>
  <si>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</si>
  <si>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</si>
  <si>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</si>
  <si>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</si>
  <si>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</si>
  <si>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</si>
  <si>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</si>
  <si>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</si>
  <si>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</si>
  <si>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</si>
  <si>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</si>
  <si>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</si>
  <si>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</si>
  <si>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</si>
  <si>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</si>
  <si>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</si>
  <si>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</si>
  <si>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</si>
  <si>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</si>
  <si>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</si>
  <si>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</si>
  <si>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</si>
  <si>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</si>
  <si>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</si>
  <si>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</si>
  <si>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</si>
  <si>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</si>
  <si>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</si>
  <si>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</si>
  <si>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</si>
  <si>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</si>
  <si>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</si>
  <si>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</si>
  <si>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</si>
  <si>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</si>
  <si>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783, 784, 785, 786,787,788,789,</t>
  </si>
  <si>
    <t>720, 734</t>
  </si>
  <si>
    <t>Stanje na dan 30.09.2016 tekuće godine</t>
  </si>
  <si>
    <t>od   01.01.2016 do 30.09.2016</t>
  </si>
  <si>
    <t>od   01.01.2016  do   30.09.2016___________</t>
  </si>
  <si>
    <t>od  01.01.2016  do  30.09.2016</t>
  </si>
  <si>
    <t>470,471,472,475</t>
  </si>
  <si>
    <t>430,432,434</t>
  </si>
  <si>
    <t>Datum, 18.10.2016</t>
  </si>
  <si>
    <t>Datum,  18.10.2016</t>
  </si>
  <si>
    <t>od   01.01.2016   do   30.09.2016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</si>
</sst>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\ _€_-;\-* #,##0\ _€_-;_-* &quot;-&quot;??\ _€_-;_-@_-"/>
    <numFmt numFmtId="189" formatCode="_-* #,##0.0000\ _€_-;\-* #,##0.0000\ _€_-;_-* &quot;-&quot;??\ _€_-;_-@_-"/>
    <numFmt numFmtId="190" formatCode="#,##0.00_ ;\-#,##0.00\ "/>
    <numFmt numFmtId="191" formatCode="#,##0_ ;\-#,##0\ "/>
    <numFmt numFmtId="192" formatCode="#,##0.000_ ;\-#,##0.000\ "/>
    <numFmt numFmtId="193" formatCode="#,##0.0000"/>
    <numFmt numFmtId="194" formatCode="[$-12C1A]#,##0.00"/>
    <numFmt numFmtId="195" formatCode="#,##0.000000000"/>
    <numFmt numFmtId="196" formatCode="#,##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sz val="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sz val="11"/>
      <color indexed="30"/>
      <name val="Cambria"/>
      <family val="1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1"/>
      <color rgb="FF0070C0"/>
      <name val="Cambria"/>
      <family val="1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2" applyFont="1" applyAlignment="1" applyProtection="1">
      <alignment horizontal="center"/>
      <protection/>
    </xf>
    <xf numFmtId="43" fontId="0" fillId="0" borderId="0" xfId="42" applyFont="1" applyAlignment="1">
      <alignment horizontal="center"/>
    </xf>
    <xf numFmtId="4" fontId="0" fillId="0" borderId="0" xfId="0" applyNumberFormat="1" applyAlignment="1">
      <alignment/>
    </xf>
    <xf numFmtId="4" fontId="49" fillId="0" borderId="0" xfId="0" applyNumberFormat="1" applyFont="1" applyFill="1" applyAlignment="1">
      <alignment/>
    </xf>
    <xf numFmtId="191" fontId="48" fillId="0" borderId="10" xfId="42" applyNumberFormat="1" applyFont="1" applyBorder="1" applyAlignment="1">
      <alignment/>
    </xf>
    <xf numFmtId="191" fontId="0" fillId="0" borderId="10" xfId="42" applyNumberFormat="1" applyFont="1" applyBorder="1" applyAlignment="1" applyProtection="1">
      <alignment/>
      <protection locked="0"/>
    </xf>
    <xf numFmtId="191" fontId="0" fillId="0" borderId="10" xfId="42" applyNumberFormat="1" applyFont="1" applyFill="1" applyBorder="1" applyAlignment="1" applyProtection="1">
      <alignment/>
      <protection locked="0"/>
    </xf>
    <xf numFmtId="191" fontId="48" fillId="0" borderId="10" xfId="42" applyNumberFormat="1" applyFont="1" applyFill="1" applyBorder="1" applyAlignment="1" applyProtection="1">
      <alignment/>
      <protection/>
    </xf>
    <xf numFmtId="191" fontId="48" fillId="0" borderId="10" xfId="42" applyNumberFormat="1" applyFont="1" applyBorder="1" applyAlignment="1" applyProtection="1">
      <alignment/>
      <protection/>
    </xf>
    <xf numFmtId="191" fontId="21" fillId="0" borderId="10" xfId="42" applyNumberFormat="1" applyFont="1" applyBorder="1" applyAlignment="1" applyProtection="1">
      <alignment/>
      <protection locked="0"/>
    </xf>
    <xf numFmtId="191" fontId="21" fillId="0" borderId="10" xfId="42" applyNumberFormat="1" applyFont="1" applyFill="1" applyBorder="1" applyAlignment="1" applyProtection="1">
      <alignment/>
      <protection locked="0"/>
    </xf>
    <xf numFmtId="191" fontId="48" fillId="0" borderId="10" xfId="42" applyNumberFormat="1" applyFont="1" applyFill="1" applyBorder="1" applyAlignment="1" applyProtection="1">
      <alignment/>
      <protection locked="0"/>
    </xf>
    <xf numFmtId="43" fontId="0" fillId="0" borderId="0" xfId="42" applyFont="1" applyFill="1" applyAlignment="1">
      <alignment horizontal="center"/>
    </xf>
    <xf numFmtId="3" fontId="0" fillId="0" borderId="0" xfId="42" applyNumberFormat="1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3" fontId="53" fillId="0" borderId="0" xfId="42" applyNumberFormat="1" applyFont="1" applyAlignment="1">
      <alignment/>
    </xf>
    <xf numFmtId="0" fontId="54" fillId="0" borderId="0" xfId="0" applyFont="1" applyAlignment="1" applyProtection="1">
      <alignment/>
      <protection locked="0"/>
    </xf>
    <xf numFmtId="0" fontId="54" fillId="0" borderId="0" xfId="0" applyFont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50" fillId="0" borderId="0" xfId="0" applyFont="1" applyBorder="1" applyAlignment="1">
      <alignment vertical="top" wrapText="1"/>
    </xf>
    <xf numFmtId="193" fontId="0" fillId="0" borderId="0" xfId="42" applyNumberFormat="1" applyFont="1" applyAlignment="1">
      <alignment/>
    </xf>
    <xf numFmtId="193" fontId="55" fillId="0" borderId="0" xfId="42" applyNumberFormat="1" applyFont="1" applyAlignment="1">
      <alignment/>
    </xf>
    <xf numFmtId="43" fontId="0" fillId="0" borderId="10" xfId="42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188" fontId="48" fillId="0" borderId="10" xfId="42" applyNumberFormat="1" applyFont="1" applyFill="1" applyBorder="1" applyAlignment="1" applyProtection="1">
      <alignment horizontal="center"/>
      <protection locked="0"/>
    </xf>
    <xf numFmtId="188" fontId="0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188" fontId="0" fillId="0" borderId="10" xfId="42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>
      <alignment horizontal="center" wrapText="1"/>
    </xf>
    <xf numFmtId="191" fontId="48" fillId="0" borderId="10" xfId="42" applyNumberFormat="1" applyFont="1" applyFill="1" applyBorder="1" applyAlignment="1" applyProtection="1">
      <alignment horizontal="right"/>
      <protection locked="0"/>
    </xf>
    <xf numFmtId="188" fontId="21" fillId="0" borderId="10" xfId="42" applyNumberFormat="1" applyFont="1" applyFill="1" applyBorder="1" applyAlignment="1" applyProtection="1">
      <alignment horizontal="center"/>
      <protection locked="0"/>
    </xf>
    <xf numFmtId="43" fontId="0" fillId="0" borderId="10" xfId="4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188" fontId="48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88" fontId="48" fillId="0" borderId="10" xfId="42" applyNumberFormat="1" applyFont="1" applyBorder="1" applyAlignment="1" applyProtection="1">
      <alignment horizontal="center"/>
      <protection locked="0"/>
    </xf>
    <xf numFmtId="3" fontId="27" fillId="0" borderId="10" xfId="42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3" fontId="27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1" fillId="0" borderId="10" xfId="0" applyFont="1" applyBorder="1" applyAlignment="1" applyProtection="1">
      <alignment/>
      <protection locked="0"/>
    </xf>
    <xf numFmtId="3" fontId="27" fillId="0" borderId="10" xfId="42" applyNumberFormat="1" applyFont="1" applyFill="1" applyBorder="1" applyAlignment="1" applyProtection="1">
      <alignment/>
      <protection/>
    </xf>
    <xf numFmtId="3" fontId="27" fillId="0" borderId="10" xfId="42" applyNumberFormat="1" applyFont="1" applyBorder="1" applyAlignment="1" applyProtection="1">
      <alignment/>
      <protection/>
    </xf>
    <xf numFmtId="0" fontId="21" fillId="0" borderId="10" xfId="0" applyFont="1" applyBorder="1" applyAlignment="1">
      <alignment wrapText="1"/>
    </xf>
    <xf numFmtId="3" fontId="21" fillId="0" borderId="10" xfId="42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7" fillId="0" borderId="10" xfId="42" applyNumberFormat="1" applyFont="1" applyFill="1" applyBorder="1" applyAlignment="1" applyProtection="1">
      <alignment/>
      <protection locked="0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3" fontId="21" fillId="0" borderId="10" xfId="42" applyNumberFormat="1" applyFont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 applyProtection="1">
      <alignment horizontal="center"/>
      <protection locked="0"/>
    </xf>
    <xf numFmtId="3" fontId="29" fillId="0" borderId="10" xfId="0" applyNumberFormat="1" applyFont="1" applyFill="1" applyBorder="1" applyAlignment="1" applyProtection="1">
      <alignment horizontal="center"/>
      <protection/>
    </xf>
    <xf numFmtId="3" fontId="29" fillId="0" borderId="10" xfId="0" applyNumberFormat="1" applyFont="1" applyBorder="1" applyAlignment="1" applyProtection="1">
      <alignment horizontal="center"/>
      <protection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 applyProtection="1">
      <alignment/>
      <protection locked="0"/>
    </xf>
    <xf numFmtId="3" fontId="32" fillId="0" borderId="1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right"/>
    </xf>
    <xf numFmtId="0" fontId="32" fillId="0" borderId="10" xfId="0" applyFont="1" applyBorder="1" applyAlignment="1">
      <alignment wrapText="1"/>
    </xf>
    <xf numFmtId="3" fontId="32" fillId="0" borderId="10" xfId="0" applyNumberFormat="1" applyFont="1" applyFill="1" applyBorder="1" applyAlignment="1" applyProtection="1">
      <alignment/>
      <protection locked="0"/>
    </xf>
    <xf numFmtId="3" fontId="32" fillId="0" borderId="10" xfId="0" applyNumberFormat="1" applyFont="1" applyBorder="1" applyAlignment="1" applyProtection="1">
      <alignment/>
      <protection locked="0"/>
    </xf>
    <xf numFmtId="0" fontId="32" fillId="0" borderId="10" xfId="0" applyFont="1" applyBorder="1" applyAlignment="1">
      <alignment/>
    </xf>
    <xf numFmtId="3" fontId="22" fillId="0" borderId="10" xfId="0" applyNumberFormat="1" applyFont="1" applyFill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/>
    </xf>
    <xf numFmtId="0" fontId="31" fillId="0" borderId="10" xfId="0" applyFont="1" applyBorder="1" applyAlignment="1">
      <alignment wrapText="1"/>
    </xf>
    <xf numFmtId="3" fontId="32" fillId="0" borderId="10" xfId="0" applyNumberFormat="1" applyFont="1" applyBorder="1" applyAlignment="1" applyProtection="1">
      <alignment/>
      <protection/>
    </xf>
    <xf numFmtId="3" fontId="32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3" fontId="21" fillId="0" borderId="10" xfId="0" applyNumberFormat="1" applyFont="1" applyBorder="1" applyAlignment="1" applyProtection="1">
      <alignment/>
      <protection/>
    </xf>
    <xf numFmtId="3" fontId="27" fillId="0" borderId="10" xfId="0" applyNumberFormat="1" applyFont="1" applyBorder="1" applyAlignment="1" applyProtection="1">
      <alignment/>
      <protection/>
    </xf>
    <xf numFmtId="0" fontId="21" fillId="33" borderId="1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4" fontId="56" fillId="0" borderId="0" xfId="0" applyNumberFormat="1" applyFont="1" applyAlignment="1" applyProtection="1">
      <alignment/>
      <protection locked="0"/>
    </xf>
    <xf numFmtId="0" fontId="54" fillId="0" borderId="0" xfId="0" applyFont="1" applyAlignment="1" applyProtection="1">
      <alignment wrapText="1"/>
      <protection locked="0"/>
    </xf>
    <xf numFmtId="43" fontId="0" fillId="0" borderId="0" xfId="42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43" fontId="21" fillId="0" borderId="0" xfId="42" applyFont="1" applyAlignment="1">
      <alignment/>
    </xf>
    <xf numFmtId="3" fontId="21" fillId="0" borderId="10" xfId="0" applyNumberFormat="1" applyFont="1" applyFill="1" applyBorder="1" applyAlignment="1" applyProtection="1">
      <alignment/>
      <protection locked="0"/>
    </xf>
    <xf numFmtId="4" fontId="32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7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 applyProtection="1">
      <alignment horizontal="center"/>
      <protection locked="0"/>
    </xf>
    <xf numFmtId="0" fontId="27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JetReports\Jet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zoomScalePageLayoutView="0" workbookViewId="0" topLeftCell="B49">
      <selection activeCell="F43" sqref="F1:G16384"/>
    </sheetView>
  </sheetViews>
  <sheetFormatPr defaultColWidth="9.140625" defaultRowHeight="15"/>
  <cols>
    <col min="1" max="1" width="38.28125" style="2" customWidth="1"/>
    <col min="2" max="2" width="64.00390625" style="0" customWidth="1"/>
    <col min="3" max="3" width="10.57421875" style="0" customWidth="1"/>
    <col min="4" max="4" width="17.140625" style="17" customWidth="1"/>
    <col min="5" max="5" width="17.00390625" style="0" customWidth="1"/>
    <col min="6" max="6" width="12.7109375" style="0" bestFit="1" customWidth="1"/>
  </cols>
  <sheetData>
    <row r="1" spans="1:5" ht="15">
      <c r="A1" s="123" t="s">
        <v>341</v>
      </c>
      <c r="B1" s="123"/>
      <c r="C1" s="6"/>
      <c r="D1" s="16"/>
      <c r="E1" s="6"/>
    </row>
    <row r="2" spans="1:5" ht="15">
      <c r="A2" s="123" t="s">
        <v>342</v>
      </c>
      <c r="B2" s="123"/>
      <c r="C2" s="6"/>
      <c r="D2" s="16"/>
      <c r="E2" s="6"/>
    </row>
    <row r="3" spans="1:5" ht="15">
      <c r="A3" s="123" t="s">
        <v>343</v>
      </c>
      <c r="B3" s="123"/>
      <c r="C3" s="6"/>
      <c r="D3" s="16"/>
      <c r="E3" s="6"/>
    </row>
    <row r="4" spans="1:5" ht="15">
      <c r="A4" s="123" t="s">
        <v>344</v>
      </c>
      <c r="B4" s="123"/>
      <c r="C4" s="6"/>
      <c r="D4" s="16"/>
      <c r="E4" s="6"/>
    </row>
    <row r="5" spans="1:5" ht="15">
      <c r="A5" s="127" t="s">
        <v>178</v>
      </c>
      <c r="B5" s="127"/>
      <c r="C5" s="127"/>
      <c r="D5" s="127"/>
      <c r="E5" s="127"/>
    </row>
    <row r="6" spans="1:5" ht="15">
      <c r="A6" s="128" t="s">
        <v>362</v>
      </c>
      <c r="B6" s="128"/>
      <c r="C6" s="128"/>
      <c r="D6" s="128"/>
      <c r="E6" s="128"/>
    </row>
    <row r="7" spans="1:5" ht="15">
      <c r="A7" s="129" t="s">
        <v>58</v>
      </c>
      <c r="B7" s="129"/>
      <c r="C7" s="129"/>
      <c r="D7" s="129"/>
      <c r="E7" s="129"/>
    </row>
    <row r="8" spans="1:5" ht="15">
      <c r="A8" s="126" t="s">
        <v>59</v>
      </c>
      <c r="B8" s="126" t="s">
        <v>0</v>
      </c>
      <c r="C8" s="126" t="s">
        <v>327</v>
      </c>
      <c r="D8" s="126" t="s">
        <v>328</v>
      </c>
      <c r="E8" s="126"/>
    </row>
    <row r="9" spans="1:5" ht="15">
      <c r="A9" s="126"/>
      <c r="B9" s="126"/>
      <c r="C9" s="126"/>
      <c r="D9" s="40" t="s">
        <v>3</v>
      </c>
      <c r="E9" s="41" t="s">
        <v>4</v>
      </c>
    </row>
    <row r="10" spans="1:5" ht="15">
      <c r="A10" s="42">
        <v>1</v>
      </c>
      <c r="B10" s="42">
        <v>2</v>
      </c>
      <c r="C10" s="42">
        <v>3</v>
      </c>
      <c r="D10" s="43">
        <v>4</v>
      </c>
      <c r="E10" s="42">
        <v>5</v>
      </c>
    </row>
    <row r="11" spans="1:5" ht="15">
      <c r="A11" s="44" t="s">
        <v>57</v>
      </c>
      <c r="B11" s="45" t="s">
        <v>60</v>
      </c>
      <c r="C11" s="46"/>
      <c r="D11" s="47">
        <f>D12+D13+D14+D15</f>
        <v>52819.97999999998</v>
      </c>
      <c r="E11" s="20">
        <f>E12+E13+E14+E15</f>
        <v>57741.09999999998</v>
      </c>
    </row>
    <row r="12" spans="1:5" ht="15">
      <c r="A12" s="44" t="s">
        <v>331</v>
      </c>
      <c r="B12" s="45" t="s">
        <v>61</v>
      </c>
      <c r="C12" s="46"/>
      <c r="D12" s="48"/>
      <c r="E12" s="21"/>
    </row>
    <row r="13" spans="1:5" ht="15">
      <c r="A13" s="44" t="s">
        <v>62</v>
      </c>
      <c r="B13" s="45" t="s">
        <v>63</v>
      </c>
      <c r="C13" s="46"/>
      <c r="D13" s="48">
        <v>478818.99</v>
      </c>
      <c r="E13" s="22">
        <v>446439.8</v>
      </c>
    </row>
    <row r="14" spans="1:5" ht="30">
      <c r="A14" s="44" t="s">
        <v>330</v>
      </c>
      <c r="B14" s="49" t="s">
        <v>64</v>
      </c>
      <c r="C14" s="46"/>
      <c r="D14" s="48"/>
      <c r="E14" s="22"/>
    </row>
    <row r="15" spans="1:5" ht="15">
      <c r="A15" s="44" t="s">
        <v>332</v>
      </c>
      <c r="B15" s="45" t="s">
        <v>65</v>
      </c>
      <c r="C15" s="46"/>
      <c r="D15" s="50">
        <v>-425999.01</v>
      </c>
      <c r="E15" s="22">
        <v>-388698.7</v>
      </c>
    </row>
    <row r="16" spans="1:5" ht="30">
      <c r="A16" s="44" t="s">
        <v>57</v>
      </c>
      <c r="B16" s="49" t="s">
        <v>66</v>
      </c>
      <c r="C16" s="46"/>
      <c r="D16" s="47">
        <f>D17+D18+D19+D20+D21</f>
        <v>1070101.65</v>
      </c>
      <c r="E16" s="23">
        <f>E17+E18+E19+E20+E21</f>
        <v>1031370</v>
      </c>
    </row>
    <row r="17" spans="1:5" ht="15">
      <c r="A17" s="44" t="s">
        <v>333</v>
      </c>
      <c r="B17" s="45" t="s">
        <v>67</v>
      </c>
      <c r="C17" s="46"/>
      <c r="D17" s="48">
        <v>1263084.23</v>
      </c>
      <c r="E17" s="22">
        <v>1263084</v>
      </c>
    </row>
    <row r="18" spans="1:5" ht="15">
      <c r="A18" s="44" t="s">
        <v>68</v>
      </c>
      <c r="B18" s="45" t="s">
        <v>69</v>
      </c>
      <c r="C18" s="46"/>
      <c r="D18" s="48">
        <v>1294807.67</v>
      </c>
      <c r="E18" s="22">
        <v>1241397</v>
      </c>
    </row>
    <row r="19" spans="1:5" ht="30">
      <c r="A19" s="44" t="s">
        <v>334</v>
      </c>
      <c r="B19" s="49" t="s">
        <v>70</v>
      </c>
      <c r="C19" s="46"/>
      <c r="D19" s="48"/>
      <c r="E19" s="22"/>
    </row>
    <row r="20" spans="1:5" ht="30">
      <c r="A20" s="44" t="s">
        <v>71</v>
      </c>
      <c r="B20" s="49" t="s">
        <v>72</v>
      </c>
      <c r="C20" s="46"/>
      <c r="D20" s="48"/>
      <c r="E20" s="22"/>
    </row>
    <row r="21" spans="1:5" ht="30">
      <c r="A21" s="44" t="s">
        <v>335</v>
      </c>
      <c r="B21" s="49" t="s">
        <v>73</v>
      </c>
      <c r="C21" s="46"/>
      <c r="D21" s="48">
        <v>-1487790.25</v>
      </c>
      <c r="E21" s="22">
        <v>-1473111</v>
      </c>
    </row>
    <row r="22" spans="1:5" ht="15">
      <c r="A22" s="44" t="s">
        <v>57</v>
      </c>
      <c r="B22" s="45" t="s">
        <v>74</v>
      </c>
      <c r="C22" s="46"/>
      <c r="D22" s="47">
        <f>D23+D35</f>
        <v>14577644.49</v>
      </c>
      <c r="E22" s="24">
        <f>E23+E35</f>
        <v>7822271.4</v>
      </c>
    </row>
    <row r="23" spans="1:5" ht="15">
      <c r="A23" s="44" t="s">
        <v>57</v>
      </c>
      <c r="B23" s="45" t="s">
        <v>75</v>
      </c>
      <c r="C23" s="46"/>
      <c r="D23" s="47">
        <f>D24+D25+D26+D27+D28+D29+D30+D31+D32+D33+D34</f>
        <v>14247644.49</v>
      </c>
      <c r="E23" s="24">
        <f>E24+E25+E26+E27+E28+E29+E30+E31+E32+E33+E34</f>
        <v>7547271.4</v>
      </c>
    </row>
    <row r="24" spans="1:5" ht="15">
      <c r="A24" s="51" t="s">
        <v>76</v>
      </c>
      <c r="B24" s="45" t="s">
        <v>77</v>
      </c>
      <c r="C24" s="46"/>
      <c r="D24" s="48">
        <v>13591544.8</v>
      </c>
      <c r="E24" s="25">
        <v>6940340</v>
      </c>
    </row>
    <row r="25" spans="1:5" ht="15">
      <c r="A25" s="51" t="s">
        <v>78</v>
      </c>
      <c r="B25" s="45" t="s">
        <v>79</v>
      </c>
      <c r="C25" s="46"/>
      <c r="D25" s="48"/>
      <c r="E25" s="21"/>
    </row>
    <row r="26" spans="1:5" ht="15">
      <c r="A26" s="51" t="s">
        <v>80</v>
      </c>
      <c r="B26" s="45" t="s">
        <v>81</v>
      </c>
      <c r="C26" s="46"/>
      <c r="D26" s="48"/>
      <c r="E26" s="21"/>
    </row>
    <row r="27" spans="1:5" ht="15">
      <c r="A27" s="51" t="s">
        <v>82</v>
      </c>
      <c r="B27" s="45" t="s">
        <v>83</v>
      </c>
      <c r="C27" s="46"/>
      <c r="D27" s="48"/>
      <c r="E27" s="21"/>
    </row>
    <row r="28" spans="1:5" ht="15">
      <c r="A28" s="51" t="s">
        <v>84</v>
      </c>
      <c r="B28" s="45" t="s">
        <v>85</v>
      </c>
      <c r="C28" s="46"/>
      <c r="D28" s="48">
        <v>5000</v>
      </c>
      <c r="E28" s="21">
        <v>5000</v>
      </c>
    </row>
    <row r="29" spans="1:5" ht="45">
      <c r="A29" s="51" t="s">
        <v>86</v>
      </c>
      <c r="B29" s="49" t="s">
        <v>87</v>
      </c>
      <c r="C29" s="46"/>
      <c r="D29" s="48">
        <v>601099.69</v>
      </c>
      <c r="E29" s="25">
        <v>551931.4</v>
      </c>
    </row>
    <row r="30" spans="1:5" ht="15">
      <c r="A30" s="44" t="s">
        <v>336</v>
      </c>
      <c r="B30" s="45" t="s">
        <v>88</v>
      </c>
      <c r="C30" s="46"/>
      <c r="D30" s="48">
        <v>50000</v>
      </c>
      <c r="E30" s="21">
        <v>50000</v>
      </c>
    </row>
    <row r="31" spans="1:5" ht="15">
      <c r="A31" s="44" t="s">
        <v>337</v>
      </c>
      <c r="B31" s="45" t="s">
        <v>89</v>
      </c>
      <c r="C31" s="46"/>
      <c r="D31" s="48"/>
      <c r="E31" s="21"/>
    </row>
    <row r="32" spans="1:5" ht="15">
      <c r="A32" s="51" t="s">
        <v>90</v>
      </c>
      <c r="B32" s="45" t="s">
        <v>91</v>
      </c>
      <c r="C32" s="46"/>
      <c r="D32" s="48"/>
      <c r="E32" s="21"/>
    </row>
    <row r="33" spans="1:5" ht="15">
      <c r="A33" s="51" t="s">
        <v>92</v>
      </c>
      <c r="B33" s="45" t="s">
        <v>93</v>
      </c>
      <c r="C33" s="46"/>
      <c r="D33" s="48"/>
      <c r="E33" s="21"/>
    </row>
    <row r="34" spans="1:5" ht="15">
      <c r="A34" s="51" t="s">
        <v>94</v>
      </c>
      <c r="B34" s="45" t="s">
        <v>95</v>
      </c>
      <c r="C34" s="46"/>
      <c r="D34" s="48"/>
      <c r="E34" s="21"/>
    </row>
    <row r="35" spans="1:5" ht="30">
      <c r="A35" s="44" t="s">
        <v>57</v>
      </c>
      <c r="B35" s="49" t="s">
        <v>96</v>
      </c>
      <c r="C35" s="46"/>
      <c r="D35" s="47">
        <f>D36+D37+D38</f>
        <v>330000</v>
      </c>
      <c r="E35" s="24">
        <f>E36+E37+E38</f>
        <v>275000</v>
      </c>
    </row>
    <row r="36" spans="1:5" ht="30">
      <c r="A36" s="51" t="s">
        <v>97</v>
      </c>
      <c r="B36" s="49" t="s">
        <v>98</v>
      </c>
      <c r="C36" s="46"/>
      <c r="D36" s="48">
        <v>330000</v>
      </c>
      <c r="E36" s="21">
        <v>275000</v>
      </c>
    </row>
    <row r="37" spans="1:5" ht="30">
      <c r="A37" s="44" t="s">
        <v>338</v>
      </c>
      <c r="B37" s="49" t="s">
        <v>99</v>
      </c>
      <c r="C37" s="46"/>
      <c r="D37" s="48"/>
      <c r="E37" s="21"/>
    </row>
    <row r="38" spans="1:5" ht="30">
      <c r="A38" s="44" t="s">
        <v>339</v>
      </c>
      <c r="B38" s="49" t="s">
        <v>100</v>
      </c>
      <c r="C38" s="46"/>
      <c r="D38" s="48"/>
      <c r="E38" s="21">
        <v>0</v>
      </c>
    </row>
    <row r="39" spans="1:5" ht="15">
      <c r="A39" s="44" t="s">
        <v>57</v>
      </c>
      <c r="B39" s="45" t="s">
        <v>101</v>
      </c>
      <c r="C39" s="46"/>
      <c r="D39" s="47">
        <f>D40+D41+D42</f>
        <v>1672746.28</v>
      </c>
      <c r="E39" s="23">
        <f>E40+E41+E42</f>
        <v>8481697.100000001</v>
      </c>
    </row>
    <row r="40" spans="1:5" ht="15">
      <c r="A40" s="44" t="s">
        <v>102</v>
      </c>
      <c r="B40" s="45" t="s">
        <v>103</v>
      </c>
      <c r="C40" s="46"/>
      <c r="D40" s="48">
        <v>285597.81</v>
      </c>
      <c r="E40" s="22">
        <v>2871496.21</v>
      </c>
    </row>
    <row r="41" spans="1:5" ht="15">
      <c r="A41" s="44" t="s">
        <v>104</v>
      </c>
      <c r="B41" s="45" t="s">
        <v>105</v>
      </c>
      <c r="C41" s="46"/>
      <c r="D41" s="48">
        <v>1350000</v>
      </c>
      <c r="E41" s="22">
        <v>5574000</v>
      </c>
    </row>
    <row r="42" spans="1:5" ht="15">
      <c r="A42" s="44">
        <v>186</v>
      </c>
      <c r="B42" s="45" t="s">
        <v>106</v>
      </c>
      <c r="C42" s="46"/>
      <c r="D42" s="48">
        <v>37148.47</v>
      </c>
      <c r="E42" s="22">
        <v>36200.89</v>
      </c>
    </row>
    <row r="43" spans="1:5" ht="15">
      <c r="A43" s="44" t="s">
        <v>57</v>
      </c>
      <c r="B43" s="45" t="s">
        <v>107</v>
      </c>
      <c r="C43" s="46"/>
      <c r="D43" s="47">
        <f>D44+D45+D52</f>
        <v>4206365.199999999</v>
      </c>
      <c r="E43" s="23">
        <f>E44+E45+E52</f>
        <v>3715792.1900000004</v>
      </c>
    </row>
    <row r="44" spans="1:5" ht="15">
      <c r="A44" s="44">
        <v>11</v>
      </c>
      <c r="B44" s="45" t="s">
        <v>108</v>
      </c>
      <c r="C44" s="46"/>
      <c r="D44" s="48">
        <v>560823.24</v>
      </c>
      <c r="E44" s="26">
        <f>355026.39</f>
        <v>355026.39</v>
      </c>
    </row>
    <row r="45" spans="1:5" ht="15">
      <c r="A45" s="44" t="s">
        <v>57</v>
      </c>
      <c r="B45" s="45" t="s">
        <v>109</v>
      </c>
      <c r="C45" s="46"/>
      <c r="D45" s="47">
        <f>D46+D47+D48+D49+D50+D51</f>
        <v>3645541.9599999995</v>
      </c>
      <c r="E45" s="23">
        <f>SUM(E46:E51)</f>
        <v>3360765.8000000003</v>
      </c>
    </row>
    <row r="46" spans="1:5" ht="15">
      <c r="A46" s="44">
        <v>12</v>
      </c>
      <c r="B46" s="45" t="s">
        <v>110</v>
      </c>
      <c r="C46" s="46"/>
      <c r="D46" s="48">
        <v>915789.21</v>
      </c>
      <c r="E46" s="22">
        <v>663248.82</v>
      </c>
    </row>
    <row r="47" spans="1:5" ht="15">
      <c r="A47" s="44">
        <v>13</v>
      </c>
      <c r="B47" s="45" t="s">
        <v>111</v>
      </c>
      <c r="C47" s="46"/>
      <c r="D47" s="48">
        <v>151383.17</v>
      </c>
      <c r="E47" s="22">
        <v>92479.64</v>
      </c>
    </row>
    <row r="48" spans="1:5" ht="15">
      <c r="A48" s="44">
        <v>14</v>
      </c>
      <c r="B48" s="45" t="s">
        <v>112</v>
      </c>
      <c r="C48" s="46"/>
      <c r="D48" s="48">
        <v>124793.77</v>
      </c>
      <c r="E48" s="22">
        <v>46153.06</v>
      </c>
    </row>
    <row r="49" spans="1:5" ht="15">
      <c r="A49" s="44">
        <v>15</v>
      </c>
      <c r="B49" s="45" t="s">
        <v>113</v>
      </c>
      <c r="C49" s="46"/>
      <c r="D49" s="48">
        <v>79414.89</v>
      </c>
      <c r="E49" s="22">
        <v>109589.12</v>
      </c>
    </row>
    <row r="50" spans="1:5" ht="15">
      <c r="A50" s="44">
        <v>16</v>
      </c>
      <c r="B50" s="45" t="s">
        <v>114</v>
      </c>
      <c r="C50" s="46"/>
      <c r="D50" s="48">
        <v>2239670.15</v>
      </c>
      <c r="E50" s="22">
        <v>2318214.6</v>
      </c>
    </row>
    <row r="51" spans="1:5" ht="15">
      <c r="A51" s="44">
        <v>17</v>
      </c>
      <c r="B51" s="45" t="s">
        <v>115</v>
      </c>
      <c r="C51" s="46"/>
      <c r="D51" s="48">
        <v>134490.77</v>
      </c>
      <c r="E51" s="22">
        <f>131080.45+0.11</f>
        <v>131080.56</v>
      </c>
    </row>
    <row r="52" spans="1:5" ht="15">
      <c r="A52" s="51" t="s">
        <v>116</v>
      </c>
      <c r="B52" s="45" t="s">
        <v>117</v>
      </c>
      <c r="C52" s="46"/>
      <c r="D52" s="48"/>
      <c r="E52" s="22"/>
    </row>
    <row r="53" spans="1:5" ht="45">
      <c r="A53" s="51" t="s">
        <v>118</v>
      </c>
      <c r="B53" s="45" t="s">
        <v>119</v>
      </c>
      <c r="C53" s="46"/>
      <c r="D53" s="52">
        <v>824242.14</v>
      </c>
      <c r="E53" s="27">
        <v>766713.7</v>
      </c>
    </row>
    <row r="54" spans="1:5" ht="15">
      <c r="A54" s="44" t="s">
        <v>57</v>
      </c>
      <c r="B54" s="45" t="s">
        <v>120</v>
      </c>
      <c r="C54" s="46"/>
      <c r="D54" s="47">
        <f>D55+D56</f>
        <v>393230.58</v>
      </c>
      <c r="E54" s="27">
        <f>+E55+E56</f>
        <v>381719.39</v>
      </c>
    </row>
    <row r="55" spans="1:5" ht="15">
      <c r="A55" s="44">
        <v>192</v>
      </c>
      <c r="B55" s="45" t="s">
        <v>121</v>
      </c>
      <c r="C55" s="46"/>
      <c r="D55" s="48">
        <v>325014.89</v>
      </c>
      <c r="E55" s="22">
        <v>320822.4</v>
      </c>
    </row>
    <row r="56" spans="1:5" ht="15">
      <c r="A56" s="51" t="s">
        <v>329</v>
      </c>
      <c r="B56" s="45" t="s">
        <v>122</v>
      </c>
      <c r="C56" s="46"/>
      <c r="D56" s="48">
        <v>68215.68999999999</v>
      </c>
      <c r="E56" s="22">
        <v>60896.99</v>
      </c>
    </row>
    <row r="57" spans="1:6" ht="15">
      <c r="A57" s="44"/>
      <c r="B57" s="45" t="s">
        <v>123</v>
      </c>
      <c r="C57" s="46"/>
      <c r="D57" s="53">
        <v>9982.790000000008</v>
      </c>
      <c r="E57" s="27">
        <f>17347.17</f>
        <v>17347.17</v>
      </c>
      <c r="F57" s="18"/>
    </row>
    <row r="58" spans="1:5" ht="15">
      <c r="A58" s="44"/>
      <c r="B58" s="45" t="s">
        <v>124</v>
      </c>
      <c r="C58" s="46"/>
      <c r="D58" s="47">
        <f>D11+D16+D22+D39+D43+D53+D54+D57</f>
        <v>22807133.11</v>
      </c>
      <c r="E58" s="24">
        <f>E11+E16+E22+E39+E43+E53+E54+E57</f>
        <v>22274652.050000004</v>
      </c>
    </row>
    <row r="59" spans="1:6" ht="15">
      <c r="A59" s="124" t="s">
        <v>125</v>
      </c>
      <c r="B59" s="124"/>
      <c r="C59" s="124"/>
      <c r="D59" s="124"/>
      <c r="E59" s="124"/>
      <c r="F59" s="18"/>
    </row>
    <row r="60" spans="1:5" ht="15">
      <c r="A60" s="125" t="s">
        <v>59</v>
      </c>
      <c r="B60" s="125" t="s">
        <v>0</v>
      </c>
      <c r="C60" s="125" t="s">
        <v>327</v>
      </c>
      <c r="D60" s="125" t="s">
        <v>328</v>
      </c>
      <c r="E60" s="125"/>
    </row>
    <row r="61" spans="1:5" ht="15">
      <c r="A61" s="125"/>
      <c r="B61" s="125"/>
      <c r="C61" s="125"/>
      <c r="D61" s="54" t="s">
        <v>3</v>
      </c>
      <c r="E61" s="55" t="s">
        <v>4</v>
      </c>
    </row>
    <row r="62" spans="1:5" ht="15">
      <c r="A62" s="56">
        <v>1</v>
      </c>
      <c r="B62" s="56">
        <v>2</v>
      </c>
      <c r="C62" s="56">
        <v>3</v>
      </c>
      <c r="D62" s="57">
        <v>4</v>
      </c>
      <c r="E62" s="56">
        <v>5</v>
      </c>
    </row>
    <row r="63" spans="1:5" ht="15">
      <c r="A63" s="56" t="s">
        <v>57</v>
      </c>
      <c r="B63" s="45" t="s">
        <v>126</v>
      </c>
      <c r="C63" s="46"/>
      <c r="D63" s="58">
        <f>+D64+D65</f>
        <v>4033303</v>
      </c>
      <c r="E63" s="23">
        <v>4033303.28</v>
      </c>
    </row>
    <row r="64" spans="1:5" ht="15">
      <c r="A64" s="56">
        <v>900</v>
      </c>
      <c r="B64" s="45" t="s">
        <v>127</v>
      </c>
      <c r="C64" s="46"/>
      <c r="D64" s="53">
        <v>4033303</v>
      </c>
      <c r="E64" s="22">
        <v>4033303.28</v>
      </c>
    </row>
    <row r="65" spans="1:5" ht="15">
      <c r="A65" s="56">
        <v>901</v>
      </c>
      <c r="B65" s="45" t="s">
        <v>128</v>
      </c>
      <c r="C65" s="46"/>
      <c r="D65" s="48"/>
      <c r="E65" s="22"/>
    </row>
    <row r="66" spans="1:5" ht="15">
      <c r="A66" s="56" t="s">
        <v>57</v>
      </c>
      <c r="B66" s="45" t="s">
        <v>129</v>
      </c>
      <c r="C66" s="46"/>
      <c r="D66" s="47">
        <f>D67+D68+D73+D74+D75</f>
        <v>2071212.6899999992</v>
      </c>
      <c r="E66" s="23">
        <v>1927821.1399999997</v>
      </c>
    </row>
    <row r="67" spans="1:5" ht="15">
      <c r="A67" s="56">
        <v>910</v>
      </c>
      <c r="B67" s="45" t="s">
        <v>130</v>
      </c>
      <c r="C67" s="46"/>
      <c r="D67" s="48"/>
      <c r="E67" s="21"/>
    </row>
    <row r="68" spans="1:5" ht="15">
      <c r="A68" s="56">
        <v>911</v>
      </c>
      <c r="B68" s="45" t="s">
        <v>131</v>
      </c>
      <c r="C68" s="46"/>
      <c r="D68" s="48">
        <f>D69+D70+D71+D72</f>
        <v>0</v>
      </c>
      <c r="E68" s="24">
        <v>0</v>
      </c>
    </row>
    <row r="69" spans="1:5" ht="15">
      <c r="A69" s="56" t="s">
        <v>57</v>
      </c>
      <c r="B69" s="45" t="s">
        <v>132</v>
      </c>
      <c r="C69" s="46"/>
      <c r="D69" s="48"/>
      <c r="E69" s="21"/>
    </row>
    <row r="70" spans="1:5" ht="15">
      <c r="A70" s="56" t="s">
        <v>57</v>
      </c>
      <c r="B70" s="45" t="s">
        <v>133</v>
      </c>
      <c r="C70" s="46"/>
      <c r="D70" s="48"/>
      <c r="E70" s="21"/>
    </row>
    <row r="71" spans="1:5" ht="15">
      <c r="A71" s="56" t="s">
        <v>57</v>
      </c>
      <c r="B71" s="45" t="s">
        <v>134</v>
      </c>
      <c r="C71" s="46"/>
      <c r="D71" s="48"/>
      <c r="E71" s="21"/>
    </row>
    <row r="72" spans="1:5" ht="15">
      <c r="A72" s="56" t="s">
        <v>57</v>
      </c>
      <c r="B72" s="45" t="s">
        <v>135</v>
      </c>
      <c r="C72" s="46"/>
      <c r="D72" s="48"/>
      <c r="E72" s="21"/>
    </row>
    <row r="73" spans="1:5" ht="15">
      <c r="A73" s="56">
        <v>919</v>
      </c>
      <c r="B73" s="45" t="s">
        <v>136</v>
      </c>
      <c r="C73" s="46"/>
      <c r="D73" s="48"/>
      <c r="E73" s="21"/>
    </row>
    <row r="74" spans="1:5" ht="15">
      <c r="A74" s="56" t="s">
        <v>137</v>
      </c>
      <c r="B74" s="45" t="s">
        <v>138</v>
      </c>
      <c r="C74" s="46"/>
      <c r="D74" s="48">
        <v>273768.72</v>
      </c>
      <c r="E74" s="22">
        <v>-64018.99</v>
      </c>
    </row>
    <row r="75" spans="1:5" ht="15">
      <c r="A75" s="56" t="s">
        <v>57</v>
      </c>
      <c r="B75" s="45" t="s">
        <v>139</v>
      </c>
      <c r="C75" s="46"/>
      <c r="D75" s="47">
        <f>SUM(D76:D77)</f>
        <v>1797443.9699999993</v>
      </c>
      <c r="E75" s="23">
        <v>1991840.1299999997</v>
      </c>
    </row>
    <row r="76" spans="1:5" ht="15">
      <c r="A76" s="56" t="s">
        <v>140</v>
      </c>
      <c r="B76" s="45" t="s">
        <v>141</v>
      </c>
      <c r="C76" s="46"/>
      <c r="D76" s="48">
        <v>500000</v>
      </c>
      <c r="E76" s="22">
        <v>0</v>
      </c>
    </row>
    <row r="77" spans="1:5" ht="15">
      <c r="A77" s="56" t="s">
        <v>142</v>
      </c>
      <c r="B77" s="45" t="s">
        <v>143</v>
      </c>
      <c r="C77" s="46"/>
      <c r="D77" s="48">
        <f>+'BU'!D110</f>
        <v>1297443.9699999993</v>
      </c>
      <c r="E77" s="22">
        <v>1991840.1299999997</v>
      </c>
    </row>
    <row r="78" spans="1:5" ht="15">
      <c r="A78" s="56" t="s">
        <v>57</v>
      </c>
      <c r="B78" s="45" t="s">
        <v>144</v>
      </c>
      <c r="C78" s="46"/>
      <c r="D78" s="47">
        <f>D79+D86+D91</f>
        <v>15770820.97</v>
      </c>
      <c r="E78" s="23">
        <v>14875617.599999998</v>
      </c>
    </row>
    <row r="79" spans="1:5" ht="15">
      <c r="A79" s="56" t="s">
        <v>57</v>
      </c>
      <c r="B79" s="45" t="s">
        <v>145</v>
      </c>
      <c r="C79" s="46"/>
      <c r="D79" s="47">
        <f>SUM(D80:D85)</f>
        <v>15476781.14</v>
      </c>
      <c r="E79" s="23">
        <v>14511056.089999998</v>
      </c>
    </row>
    <row r="80" spans="1:5" ht="15">
      <c r="A80" s="56">
        <v>980</v>
      </c>
      <c r="B80" s="45" t="s">
        <v>146</v>
      </c>
      <c r="C80" s="46"/>
      <c r="D80" s="48">
        <v>6014175.82</v>
      </c>
      <c r="E80" s="22">
        <v>5420331.37</v>
      </c>
    </row>
    <row r="81" spans="1:5" ht="15">
      <c r="A81" s="56">
        <v>982</v>
      </c>
      <c r="B81" s="45" t="s">
        <v>147</v>
      </c>
      <c r="C81" s="46"/>
      <c r="D81" s="48">
        <v>1929645.65</v>
      </c>
      <c r="E81" s="22">
        <v>1582175.31</v>
      </c>
    </row>
    <row r="82" spans="1:5" ht="15">
      <c r="A82" s="56">
        <v>983</v>
      </c>
      <c r="B82" s="45" t="s">
        <v>148</v>
      </c>
      <c r="C82" s="46"/>
      <c r="D82" s="48">
        <v>6678511.47</v>
      </c>
      <c r="E82" s="22">
        <v>6899762.88</v>
      </c>
    </row>
    <row r="83" spans="1:5" ht="15">
      <c r="A83" s="56">
        <v>984</v>
      </c>
      <c r="B83" s="45" t="s">
        <v>149</v>
      </c>
      <c r="C83" s="46"/>
      <c r="D83" s="48">
        <v>854448.2</v>
      </c>
      <c r="E83" s="22">
        <v>608786.53</v>
      </c>
    </row>
    <row r="84" spans="1:5" ht="15">
      <c r="A84" s="56">
        <v>985</v>
      </c>
      <c r="B84" s="45" t="s">
        <v>150</v>
      </c>
      <c r="C84" s="46"/>
      <c r="D84" s="48"/>
      <c r="E84" s="21">
        <v>0</v>
      </c>
    </row>
    <row r="85" spans="1:5" ht="15">
      <c r="A85" s="59" t="s">
        <v>151</v>
      </c>
      <c r="B85" s="45" t="s">
        <v>152</v>
      </c>
      <c r="C85" s="46"/>
      <c r="D85" s="48"/>
      <c r="E85" s="21"/>
    </row>
    <row r="86" spans="1:5" ht="15">
      <c r="A86" s="56" t="s">
        <v>57</v>
      </c>
      <c r="B86" s="45" t="s">
        <v>153</v>
      </c>
      <c r="C86" s="46"/>
      <c r="D86" s="48"/>
      <c r="E86" s="24">
        <v>0</v>
      </c>
    </row>
    <row r="87" spans="1:5" ht="15">
      <c r="A87" s="56">
        <v>970</v>
      </c>
      <c r="B87" s="45" t="s">
        <v>154</v>
      </c>
      <c r="C87" s="46"/>
      <c r="D87" s="48"/>
      <c r="E87" s="21"/>
    </row>
    <row r="88" spans="1:5" ht="30">
      <c r="A88" s="56">
        <v>971</v>
      </c>
      <c r="B88" s="49" t="s">
        <v>155</v>
      </c>
      <c r="C88" s="46"/>
      <c r="D88" s="48"/>
      <c r="E88" s="21"/>
    </row>
    <row r="89" spans="1:5" ht="30">
      <c r="A89" s="56">
        <v>972.973</v>
      </c>
      <c r="B89" s="49" t="s">
        <v>156</v>
      </c>
      <c r="C89" s="46"/>
      <c r="D89" s="48"/>
      <c r="E89" s="21"/>
    </row>
    <row r="90" spans="1:5" ht="15">
      <c r="A90" s="56">
        <v>974</v>
      </c>
      <c r="B90" s="45" t="s">
        <v>157</v>
      </c>
      <c r="C90" s="46"/>
      <c r="D90" s="48"/>
      <c r="E90" s="21"/>
    </row>
    <row r="91" spans="1:5" ht="15">
      <c r="A91" s="56" t="s">
        <v>57</v>
      </c>
      <c r="B91" s="45" t="s">
        <v>158</v>
      </c>
      <c r="C91" s="46"/>
      <c r="D91" s="47">
        <f>D92+D93</f>
        <v>294039.83</v>
      </c>
      <c r="E91" s="23">
        <v>364561.51</v>
      </c>
    </row>
    <row r="92" spans="1:5" ht="15">
      <c r="A92" s="56">
        <v>960</v>
      </c>
      <c r="B92" s="45" t="s">
        <v>159</v>
      </c>
      <c r="C92" s="46"/>
      <c r="D92" s="48">
        <v>40039.83</v>
      </c>
      <c r="E92" s="22">
        <v>32561.51</v>
      </c>
    </row>
    <row r="93" spans="1:5" ht="15">
      <c r="A93" s="60">
        <v>961962963967</v>
      </c>
      <c r="B93" s="45" t="s">
        <v>160</v>
      </c>
      <c r="C93" s="46"/>
      <c r="D93" s="48">
        <v>254000</v>
      </c>
      <c r="E93" s="22">
        <v>332000</v>
      </c>
    </row>
    <row r="94" spans="1:6" ht="15">
      <c r="A94" s="56" t="s">
        <v>57</v>
      </c>
      <c r="B94" s="45" t="s">
        <v>161</v>
      </c>
      <c r="C94" s="46"/>
      <c r="D94" s="47">
        <f>D95+D96+D97+D98+D99+D100+D101</f>
        <v>483187.73000000004</v>
      </c>
      <c r="E94" s="24">
        <v>1142170.8399999999</v>
      </c>
      <c r="F94" s="18"/>
    </row>
    <row r="95" spans="1:5" ht="15">
      <c r="A95" s="61">
        <v>22</v>
      </c>
      <c r="B95" s="45" t="s">
        <v>162</v>
      </c>
      <c r="C95" s="46"/>
      <c r="D95" s="53">
        <v>4652.73</v>
      </c>
      <c r="E95" s="26">
        <v>0</v>
      </c>
    </row>
    <row r="96" spans="1:5" ht="15">
      <c r="A96" s="61">
        <v>23</v>
      </c>
      <c r="B96" s="45" t="s">
        <v>163</v>
      </c>
      <c r="C96" s="46"/>
      <c r="D96" s="53">
        <v>203606.94</v>
      </c>
      <c r="E96" s="22">
        <v>200718.12</v>
      </c>
    </row>
    <row r="97" spans="1:5" ht="15">
      <c r="A97" s="61">
        <v>24</v>
      </c>
      <c r="B97" s="45" t="s">
        <v>164</v>
      </c>
      <c r="C97" s="46"/>
      <c r="D97" s="53"/>
      <c r="E97" s="21">
        <v>0</v>
      </c>
    </row>
    <row r="98" spans="1:5" ht="15">
      <c r="A98" s="61">
        <v>25</v>
      </c>
      <c r="B98" s="45" t="s">
        <v>165</v>
      </c>
      <c r="C98" s="46"/>
      <c r="D98" s="53">
        <v>85456.15</v>
      </c>
      <c r="E98" s="22">
        <v>72355.02</v>
      </c>
    </row>
    <row r="99" spans="1:5" ht="15">
      <c r="A99" s="61">
        <v>26</v>
      </c>
      <c r="B99" s="45" t="s">
        <v>166</v>
      </c>
      <c r="C99" s="46"/>
      <c r="D99" s="53"/>
      <c r="E99" s="22">
        <v>114147.25</v>
      </c>
    </row>
    <row r="100" spans="1:5" ht="15">
      <c r="A100" s="61">
        <v>21</v>
      </c>
      <c r="B100" s="45" t="s">
        <v>167</v>
      </c>
      <c r="C100" s="46"/>
      <c r="D100" s="53">
        <v>402.34</v>
      </c>
      <c r="E100" s="22">
        <v>0</v>
      </c>
    </row>
    <row r="101" spans="1:5" ht="15">
      <c r="A101" s="61" t="s">
        <v>168</v>
      </c>
      <c r="B101" s="45" t="s">
        <v>169</v>
      </c>
      <c r="C101" s="46"/>
      <c r="D101" s="53">
        <f>187598.03+1471.54</f>
        <v>189069.57</v>
      </c>
      <c r="E101" s="21">
        <v>754950.45</v>
      </c>
    </row>
    <row r="102" spans="1:5" ht="15">
      <c r="A102" s="61" t="s">
        <v>57</v>
      </c>
      <c r="B102" s="45" t="s">
        <v>170</v>
      </c>
      <c r="C102" s="46"/>
      <c r="D102" s="47">
        <f>D103+D104+D105+D106</f>
        <v>24639.23</v>
      </c>
      <c r="E102" s="24">
        <v>1602.66</v>
      </c>
    </row>
    <row r="103" spans="1:5" ht="15">
      <c r="A103" s="42">
        <v>950.951</v>
      </c>
      <c r="B103" s="62" t="s">
        <v>171</v>
      </c>
      <c r="C103" s="63"/>
      <c r="D103" s="48"/>
      <c r="E103" s="21"/>
    </row>
    <row r="104" spans="1:5" ht="15">
      <c r="A104" s="42">
        <v>954</v>
      </c>
      <c r="B104" s="62" t="s">
        <v>172</v>
      </c>
      <c r="C104" s="63"/>
      <c r="D104" s="48"/>
      <c r="E104" s="21"/>
    </row>
    <row r="105" spans="1:5" ht="15">
      <c r="A105" s="42" t="s">
        <v>173</v>
      </c>
      <c r="B105" s="62" t="s">
        <v>174</v>
      </c>
      <c r="C105" s="63"/>
      <c r="D105" s="48"/>
      <c r="E105" s="21">
        <v>0</v>
      </c>
    </row>
    <row r="106" spans="1:5" ht="15">
      <c r="A106" s="42">
        <v>957</v>
      </c>
      <c r="B106" s="62" t="s">
        <v>175</v>
      </c>
      <c r="C106" s="63"/>
      <c r="D106" s="48">
        <v>24639.23</v>
      </c>
      <c r="E106" s="22">
        <v>1602.66</v>
      </c>
    </row>
    <row r="107" spans="1:5" ht="15">
      <c r="A107" s="42">
        <v>969</v>
      </c>
      <c r="B107" s="62" t="s">
        <v>176</v>
      </c>
      <c r="C107" s="63"/>
      <c r="D107" s="48">
        <v>423969.20999999996</v>
      </c>
      <c r="E107" s="22">
        <v>294136.64999999997</v>
      </c>
    </row>
    <row r="108" spans="1:5" ht="15">
      <c r="A108" s="42" t="s">
        <v>57</v>
      </c>
      <c r="B108" s="62" t="s">
        <v>177</v>
      </c>
      <c r="C108" s="63"/>
      <c r="D108" s="64">
        <f>D63+D66+D78+D94+D102+D107</f>
        <v>22807132.830000002</v>
      </c>
      <c r="E108" s="24">
        <v>22274652.169999994</v>
      </c>
    </row>
    <row r="110" spans="1:5" ht="15">
      <c r="A110" s="123" t="s">
        <v>345</v>
      </c>
      <c r="B110" s="123"/>
      <c r="C110" s="19"/>
      <c r="D110" s="28"/>
      <c r="E110" s="18"/>
    </row>
    <row r="111" spans="1:2" ht="15">
      <c r="A111" s="123" t="s">
        <v>346</v>
      </c>
      <c r="B111" s="123"/>
    </row>
    <row r="112" spans="1:5" ht="15">
      <c r="A112" s="5"/>
      <c r="B112" s="4"/>
      <c r="E112" s="18"/>
    </row>
    <row r="113" spans="1:2" ht="15">
      <c r="A113" s="123" t="s">
        <v>347</v>
      </c>
      <c r="B113" s="123"/>
    </row>
    <row r="114" spans="1:2" ht="15">
      <c r="A114" s="123" t="s">
        <v>367</v>
      </c>
      <c r="B114" s="123"/>
    </row>
  </sheetData>
  <sheetProtection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15748031496062992" right="0.1968503937007874" top="0.31496062992125984" bottom="0.15748031496062992" header="0.31496062992125984" footer="0.15748031496062992"/>
  <pageSetup fitToHeight="2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zoomScalePageLayoutView="0" workbookViewId="0" topLeftCell="A106">
      <selection activeCell="D110" sqref="D110"/>
    </sheetView>
  </sheetViews>
  <sheetFormatPr defaultColWidth="9.140625" defaultRowHeight="15"/>
  <cols>
    <col min="1" max="1" width="33.00390625" style="0" customWidth="1"/>
    <col min="2" max="2" width="59.57421875" style="0" customWidth="1"/>
    <col min="3" max="3" width="16.28125" style="0" customWidth="1"/>
    <col min="4" max="4" width="18.8515625" style="29" customWidth="1"/>
    <col min="5" max="5" width="18.00390625" style="0" customWidth="1"/>
  </cols>
  <sheetData>
    <row r="1" spans="1:2" ht="15">
      <c r="A1" s="4" t="s">
        <v>350</v>
      </c>
      <c r="B1" s="4"/>
    </row>
    <row r="2" spans="1:2" ht="15">
      <c r="A2" s="4" t="s">
        <v>351</v>
      </c>
      <c r="B2" s="4"/>
    </row>
    <row r="3" spans="1:2" ht="15">
      <c r="A3" s="4" t="s">
        <v>352</v>
      </c>
      <c r="B3" s="4"/>
    </row>
    <row r="4" spans="1:2" ht="15">
      <c r="A4" s="4" t="s">
        <v>353</v>
      </c>
      <c r="B4" s="4"/>
    </row>
    <row r="5" spans="1:5" ht="15">
      <c r="A5" s="131" t="s">
        <v>297</v>
      </c>
      <c r="B5" s="131"/>
      <c r="C5" s="131"/>
      <c r="D5" s="131"/>
      <c r="E5" s="131"/>
    </row>
    <row r="6" spans="1:5" ht="15">
      <c r="A6" s="132" t="s">
        <v>369</v>
      </c>
      <c r="B6" s="132"/>
      <c r="C6" s="132"/>
      <c r="D6" s="132"/>
      <c r="E6" s="132"/>
    </row>
    <row r="7" spans="1:5" ht="15">
      <c r="A7" s="133" t="s">
        <v>59</v>
      </c>
      <c r="B7" s="133"/>
      <c r="C7" s="133" t="s">
        <v>1</v>
      </c>
      <c r="D7" s="130" t="s">
        <v>2</v>
      </c>
      <c r="E7" s="130"/>
    </row>
    <row r="8" spans="1:5" ht="15" customHeight="1">
      <c r="A8" s="133"/>
      <c r="B8" s="133"/>
      <c r="C8" s="133"/>
      <c r="D8" s="65" t="s">
        <v>3</v>
      </c>
      <c r="E8" s="66" t="s">
        <v>4</v>
      </c>
    </row>
    <row r="9" spans="1:5" ht="31.5" customHeight="1">
      <c r="A9" s="66">
        <v>1</v>
      </c>
      <c r="B9" s="66">
        <v>2</v>
      </c>
      <c r="C9" s="67">
        <v>3</v>
      </c>
      <c r="D9" s="68">
        <v>4</v>
      </c>
      <c r="E9" s="67">
        <v>5</v>
      </c>
    </row>
    <row r="10" spans="1:5" ht="15">
      <c r="A10" s="69"/>
      <c r="B10" s="70" t="s">
        <v>179</v>
      </c>
      <c r="C10" s="71"/>
      <c r="D10" s="72">
        <f>D11+D20</f>
        <v>8149088.79</v>
      </c>
      <c r="E10" s="73">
        <f>E11+E20</f>
        <v>8275259.739999999</v>
      </c>
    </row>
    <row r="11" spans="1:5" ht="15">
      <c r="A11" s="69"/>
      <c r="B11" s="70" t="s">
        <v>180</v>
      </c>
      <c r="C11" s="71"/>
      <c r="D11" s="72">
        <f>D12+D13+D14+D15+D16+D17+D18+D19</f>
        <v>7468441.66</v>
      </c>
      <c r="E11" s="72">
        <f>E12+E13+E14+E15+E16+E17+E18+E19</f>
        <v>7534920.77</v>
      </c>
    </row>
    <row r="12" spans="1:5" ht="15">
      <c r="A12" s="69">
        <v>750</v>
      </c>
      <c r="B12" s="74" t="s">
        <v>181</v>
      </c>
      <c r="C12" s="71"/>
      <c r="D12" s="75">
        <v>8764502.68</v>
      </c>
      <c r="E12" s="75">
        <v>8301476.69</v>
      </c>
    </row>
    <row r="13" spans="1:5" ht="15">
      <c r="A13" s="69">
        <v>752</v>
      </c>
      <c r="B13" s="74" t="s">
        <v>182</v>
      </c>
      <c r="C13" s="71"/>
      <c r="D13" s="75">
        <v>169812.8</v>
      </c>
      <c r="E13" s="75">
        <v>324151.39</v>
      </c>
    </row>
    <row r="14" spans="1:5" ht="30">
      <c r="A14" s="69">
        <v>753</v>
      </c>
      <c r="B14" s="74" t="s">
        <v>183</v>
      </c>
      <c r="C14" s="71"/>
      <c r="D14" s="75"/>
      <c r="E14" s="75"/>
    </row>
    <row r="15" spans="1:5" ht="15">
      <c r="A15" s="69">
        <v>754</v>
      </c>
      <c r="B15" s="74" t="s">
        <v>184</v>
      </c>
      <c r="C15" s="71"/>
      <c r="D15" s="75"/>
      <c r="E15" s="75">
        <v>-7355.75</v>
      </c>
    </row>
    <row r="16" spans="1:5" ht="30">
      <c r="A16" s="69">
        <v>755</v>
      </c>
      <c r="B16" s="74" t="s">
        <v>185</v>
      </c>
      <c r="C16" s="71"/>
      <c r="D16" s="75">
        <v>-873992.87</v>
      </c>
      <c r="E16" s="75">
        <v>-1014338.54</v>
      </c>
    </row>
    <row r="17" spans="1:5" ht="15">
      <c r="A17" s="69">
        <v>756</v>
      </c>
      <c r="B17" s="74" t="s">
        <v>186</v>
      </c>
      <c r="C17" s="71"/>
      <c r="D17" s="75">
        <v>-603393.2</v>
      </c>
      <c r="E17" s="75">
        <v>-117771.23</v>
      </c>
    </row>
    <row r="18" spans="1:5" ht="15">
      <c r="A18" s="69">
        <v>757</v>
      </c>
      <c r="B18" s="74" t="s">
        <v>187</v>
      </c>
      <c r="C18" s="71"/>
      <c r="D18" s="75">
        <v>9548.75</v>
      </c>
      <c r="E18" s="75">
        <f>6869.1-1567</f>
        <v>5302.1</v>
      </c>
    </row>
    <row r="19" spans="1:5" ht="15">
      <c r="A19" s="69">
        <v>758</v>
      </c>
      <c r="B19" s="74" t="s">
        <v>188</v>
      </c>
      <c r="C19" s="71"/>
      <c r="D19" s="75">
        <v>1963.5</v>
      </c>
      <c r="E19" s="75">
        <v>43456.11</v>
      </c>
    </row>
    <row r="20" spans="1:5" ht="15">
      <c r="A20" s="69"/>
      <c r="B20" s="70" t="s">
        <v>189</v>
      </c>
      <c r="C20" s="71"/>
      <c r="D20" s="72">
        <f>D21+D22+D23+D24</f>
        <v>680647.13</v>
      </c>
      <c r="E20" s="72">
        <f>E21+E22+E23+E24</f>
        <v>740338.97</v>
      </c>
    </row>
    <row r="21" spans="1:5" ht="15">
      <c r="A21" s="69">
        <v>760</v>
      </c>
      <c r="B21" s="74" t="s">
        <v>190</v>
      </c>
      <c r="C21" s="71"/>
      <c r="D21" s="75">
        <v>273938.65</v>
      </c>
      <c r="E21" s="75">
        <v>350029.78</v>
      </c>
    </row>
    <row r="22" spans="1:5" ht="17.25" customHeight="1">
      <c r="A22" s="69">
        <v>764</v>
      </c>
      <c r="B22" s="74" t="s">
        <v>191</v>
      </c>
      <c r="C22" s="71"/>
      <c r="D22" s="75">
        <v>149456.98</v>
      </c>
      <c r="E22" s="75">
        <v>74463.39</v>
      </c>
    </row>
    <row r="23" spans="1:5" ht="15">
      <c r="A23" s="69">
        <v>768</v>
      </c>
      <c r="B23" s="74" t="s">
        <v>192</v>
      </c>
      <c r="C23" s="71"/>
      <c r="D23" s="75"/>
      <c r="E23" s="75"/>
    </row>
    <row r="24" spans="1:5" ht="17.25" customHeight="1">
      <c r="A24" s="69">
        <v>769</v>
      </c>
      <c r="B24" s="74" t="s">
        <v>193</v>
      </c>
      <c r="C24" s="71"/>
      <c r="D24" s="75">
        <v>257251.5</v>
      </c>
      <c r="E24" s="75">
        <v>315845.8</v>
      </c>
    </row>
    <row r="25" spans="1:5" ht="15.75" customHeight="1">
      <c r="A25" s="69"/>
      <c r="B25" s="70" t="s">
        <v>194</v>
      </c>
      <c r="C25" s="71"/>
      <c r="D25" s="72">
        <f>D26+D37+D43</f>
        <v>3829967.8999999994</v>
      </c>
      <c r="E25" s="72">
        <f>E26+E37+E43</f>
        <v>3164504.09</v>
      </c>
    </row>
    <row r="26" spans="1:5" ht="17.25" customHeight="1">
      <c r="A26" s="69"/>
      <c r="B26" s="70" t="s">
        <v>195</v>
      </c>
      <c r="C26" s="71"/>
      <c r="D26" s="72">
        <f>D27+D28+D29+D30+D31+D32+D33+D34+D35+D36</f>
        <v>3100834.0199999996</v>
      </c>
      <c r="E26" s="72">
        <f>E27+E28+E29+E30+E31+E32+E33+E34+E35+E36</f>
        <v>2030393.87</v>
      </c>
    </row>
    <row r="27" spans="1:5" ht="15.75" customHeight="1">
      <c r="A27" s="69">
        <v>400</v>
      </c>
      <c r="B27" s="74" t="s">
        <v>196</v>
      </c>
      <c r="C27" s="71"/>
      <c r="D27" s="75">
        <v>2710250.94</v>
      </c>
      <c r="E27" s="75">
        <v>2692996.62</v>
      </c>
    </row>
    <row r="28" spans="1:5" ht="15.75" customHeight="1">
      <c r="A28" s="69"/>
      <c r="B28" s="74" t="s">
        <v>197</v>
      </c>
      <c r="C28" s="71"/>
      <c r="D28" s="75">
        <v>271456.47</v>
      </c>
      <c r="E28" s="75">
        <v>203171.65</v>
      </c>
    </row>
    <row r="29" spans="1:5" ht="30" customHeight="1">
      <c r="A29" s="69">
        <v>402</v>
      </c>
      <c r="B29" s="74" t="s">
        <v>198</v>
      </c>
      <c r="C29" s="71"/>
      <c r="D29" s="75">
        <v>-83961.33</v>
      </c>
      <c r="E29" s="75">
        <v>-170352.35</v>
      </c>
    </row>
    <row r="30" spans="1:5" ht="27.75" customHeight="1">
      <c r="A30" s="69">
        <v>403</v>
      </c>
      <c r="B30" s="74" t="s">
        <v>199</v>
      </c>
      <c r="C30" s="71"/>
      <c r="D30" s="75">
        <v>38094.01</v>
      </c>
      <c r="E30" s="75">
        <v>56233.75</v>
      </c>
    </row>
    <row r="31" spans="1:5" ht="28.5" customHeight="1">
      <c r="A31" s="69">
        <v>404</v>
      </c>
      <c r="B31" s="76" t="s">
        <v>200</v>
      </c>
      <c r="C31" s="77"/>
      <c r="D31" s="75">
        <v>-151321.67</v>
      </c>
      <c r="E31" s="75">
        <v>-147645.01</v>
      </c>
    </row>
    <row r="32" spans="1:5" s="15" customFormat="1" ht="19.5" customHeight="1">
      <c r="A32" s="61">
        <v>405</v>
      </c>
      <c r="B32" s="76" t="s">
        <v>201</v>
      </c>
      <c r="C32" s="77"/>
      <c r="D32" s="75">
        <v>347470.34</v>
      </c>
      <c r="E32" s="75">
        <v>247103.22</v>
      </c>
    </row>
    <row r="33" spans="1:5" s="15" customFormat="1" ht="27.75" customHeight="1">
      <c r="A33" s="61">
        <v>406</v>
      </c>
      <c r="B33" s="76" t="s">
        <v>202</v>
      </c>
      <c r="C33" s="77"/>
      <c r="D33" s="75">
        <v>-55565</v>
      </c>
      <c r="E33" s="75">
        <v>-290679.27</v>
      </c>
    </row>
    <row r="34" spans="1:5" s="15" customFormat="1" ht="18.75" customHeight="1">
      <c r="A34" s="61">
        <v>407</v>
      </c>
      <c r="B34" s="76" t="s">
        <v>203</v>
      </c>
      <c r="C34" s="77"/>
      <c r="D34" s="75">
        <v>-221251.41</v>
      </c>
      <c r="E34" s="75">
        <v>-420873.43</v>
      </c>
    </row>
    <row r="35" spans="1:5" s="15" customFormat="1" ht="28.5" customHeight="1">
      <c r="A35" s="61">
        <v>408</v>
      </c>
      <c r="B35" s="76" t="s">
        <v>204</v>
      </c>
      <c r="C35" s="77"/>
      <c r="D35" s="75"/>
      <c r="E35" s="75"/>
    </row>
    <row r="36" spans="1:5" s="15" customFormat="1" ht="15.75" customHeight="1">
      <c r="A36" s="61">
        <v>409</v>
      </c>
      <c r="B36" s="76" t="s">
        <v>205</v>
      </c>
      <c r="C36" s="77"/>
      <c r="D36" s="75">
        <v>245661.67</v>
      </c>
      <c r="E36" s="75">
        <v>-139561.31</v>
      </c>
    </row>
    <row r="37" spans="1:5" ht="15.75" customHeight="1">
      <c r="A37" s="69"/>
      <c r="B37" s="70" t="s">
        <v>206</v>
      </c>
      <c r="C37" s="71"/>
      <c r="D37" s="72">
        <f>D38+D39+D40+D41+D42</f>
        <v>0</v>
      </c>
      <c r="E37" s="72">
        <f>E38+E39+E40+E41+E42</f>
        <v>0</v>
      </c>
    </row>
    <row r="38" spans="1:5" ht="18.75" customHeight="1">
      <c r="A38" s="69" t="s">
        <v>207</v>
      </c>
      <c r="B38" s="74" t="s">
        <v>208</v>
      </c>
      <c r="C38" s="71"/>
      <c r="D38" s="75"/>
      <c r="E38" s="75"/>
    </row>
    <row r="39" spans="1:5" ht="17.25" customHeight="1">
      <c r="A39" s="69" t="s">
        <v>209</v>
      </c>
      <c r="B39" s="74" t="s">
        <v>210</v>
      </c>
      <c r="C39" s="71"/>
      <c r="D39" s="75"/>
      <c r="E39" s="75"/>
    </row>
    <row r="40" spans="1:5" ht="17.25" customHeight="1">
      <c r="A40" s="69">
        <v>415</v>
      </c>
      <c r="B40" s="74" t="s">
        <v>211</v>
      </c>
      <c r="C40" s="71"/>
      <c r="D40" s="75"/>
      <c r="E40" s="75"/>
    </row>
    <row r="41" spans="1:5" ht="15.75" customHeight="1">
      <c r="A41" s="69">
        <v>416.417</v>
      </c>
      <c r="B41" s="74" t="s">
        <v>212</v>
      </c>
      <c r="C41" s="71"/>
      <c r="D41" s="75"/>
      <c r="E41" s="75"/>
    </row>
    <row r="42" spans="1:5" ht="15.75" customHeight="1">
      <c r="A42" s="69">
        <v>418.419</v>
      </c>
      <c r="B42" s="74" t="s">
        <v>213</v>
      </c>
      <c r="C42" s="71"/>
      <c r="D42" s="75"/>
      <c r="E42" s="75"/>
    </row>
    <row r="43" spans="1:5" ht="18" customHeight="1">
      <c r="A43" s="69"/>
      <c r="B43" s="70" t="s">
        <v>214</v>
      </c>
      <c r="C43" s="71"/>
      <c r="D43" s="72">
        <f>D44+D45+D46+D47+D48+D49+D50+D51+D52</f>
        <v>729133.8799999999</v>
      </c>
      <c r="E43" s="72">
        <f>E44+E45+E46+E47+E48+E49+E50+E51+E52</f>
        <v>1134110.22</v>
      </c>
    </row>
    <row r="44" spans="1:5" ht="15.75" customHeight="1">
      <c r="A44" s="69">
        <v>420</v>
      </c>
      <c r="B44" s="74" t="s">
        <v>215</v>
      </c>
      <c r="C44" s="71"/>
      <c r="D44" s="75">
        <v>121041.19</v>
      </c>
      <c r="E44" s="75">
        <v>43598.58</v>
      </c>
    </row>
    <row r="45" spans="1:5" ht="15.75" customHeight="1">
      <c r="A45" s="69">
        <v>421</v>
      </c>
      <c r="B45" s="74" t="s">
        <v>216</v>
      </c>
      <c r="C45" s="71"/>
      <c r="D45" s="75"/>
      <c r="E45" s="75"/>
    </row>
    <row r="46" spans="1:5" ht="15.75" customHeight="1">
      <c r="A46" s="69">
        <v>422</v>
      </c>
      <c r="B46" s="74" t="s">
        <v>217</v>
      </c>
      <c r="C46" s="71"/>
      <c r="D46" s="75">
        <v>215480.34</v>
      </c>
      <c r="E46" s="75">
        <v>156791.88</v>
      </c>
    </row>
    <row r="47" spans="1:5" ht="18" customHeight="1">
      <c r="A47" s="69">
        <v>423</v>
      </c>
      <c r="B47" s="74" t="s">
        <v>218</v>
      </c>
      <c r="C47" s="71"/>
      <c r="D47" s="75">
        <v>80213.04</v>
      </c>
      <c r="E47" s="75">
        <v>82499.47</v>
      </c>
    </row>
    <row r="48" spans="1:5" ht="17.25" customHeight="1">
      <c r="A48" s="69">
        <v>424</v>
      </c>
      <c r="B48" s="74" t="s">
        <v>219</v>
      </c>
      <c r="C48" s="71"/>
      <c r="D48" s="75">
        <v>242512.91</v>
      </c>
      <c r="E48" s="75">
        <v>277059.81</v>
      </c>
    </row>
    <row r="49" spans="1:5" ht="16.5" customHeight="1">
      <c r="A49" s="69">
        <v>429</v>
      </c>
      <c r="B49" s="74" t="s">
        <v>220</v>
      </c>
      <c r="C49" s="71"/>
      <c r="D49" s="75">
        <v>39269.44</v>
      </c>
      <c r="E49" s="75">
        <v>71360.13</v>
      </c>
    </row>
    <row r="50" spans="1:5" ht="29.25" customHeight="1">
      <c r="A50" s="69">
        <v>460</v>
      </c>
      <c r="B50" s="74" t="s">
        <v>221</v>
      </c>
      <c r="C50" s="71"/>
      <c r="D50" s="75">
        <v>8616.96</v>
      </c>
      <c r="E50" s="75"/>
    </row>
    <row r="51" spans="1:5" ht="18" customHeight="1">
      <c r="A51" s="69">
        <v>463</v>
      </c>
      <c r="B51" s="74" t="s">
        <v>222</v>
      </c>
      <c r="C51" s="71"/>
      <c r="D51" s="75"/>
      <c r="E51" s="75"/>
    </row>
    <row r="52" spans="1:5" ht="15" customHeight="1">
      <c r="A52" s="69">
        <v>462.469</v>
      </c>
      <c r="B52" s="74" t="s">
        <v>223</v>
      </c>
      <c r="C52" s="71"/>
      <c r="D52" s="75">
        <v>22000</v>
      </c>
      <c r="E52" s="75">
        <v>502800.35</v>
      </c>
    </row>
    <row r="53" spans="1:5" ht="15.75" customHeight="1">
      <c r="A53" s="69"/>
      <c r="B53" s="70" t="s">
        <v>224</v>
      </c>
      <c r="C53" s="71"/>
      <c r="D53" s="72">
        <f>D10-D25</f>
        <v>4319120.890000001</v>
      </c>
      <c r="E53" s="72">
        <f>E10-E25</f>
        <v>5110755.649999999</v>
      </c>
    </row>
    <row r="54" spans="1:5" ht="19.5" customHeight="1">
      <c r="A54" s="116"/>
      <c r="B54" s="70" t="s">
        <v>225</v>
      </c>
      <c r="C54" s="71"/>
      <c r="D54" s="72">
        <f>D55+D56+D57+D58+D62+D67+D74+D75</f>
        <v>3610100.8600000013</v>
      </c>
      <c r="E54" s="72">
        <f>E55+E56+E57+E58+E62+E67+E74+E75</f>
        <v>3561566.8899999997</v>
      </c>
    </row>
    <row r="55" spans="1:5" ht="18.75" customHeight="1">
      <c r="A55" s="116">
        <v>440</v>
      </c>
      <c r="B55" s="70" t="s">
        <v>226</v>
      </c>
      <c r="C55" s="71"/>
      <c r="D55" s="75">
        <v>2274925.370000001</v>
      </c>
      <c r="E55" s="75">
        <f>2090913.98</f>
        <v>2090913.98</v>
      </c>
    </row>
    <row r="56" spans="1:5" ht="16.5" customHeight="1">
      <c r="A56" s="116">
        <v>441</v>
      </c>
      <c r="B56" s="70" t="s">
        <v>227</v>
      </c>
      <c r="C56" s="71"/>
      <c r="D56" s="75">
        <v>-4192.51</v>
      </c>
      <c r="E56" s="75">
        <v>1943.81</v>
      </c>
    </row>
    <row r="57" spans="1:5" ht="18" customHeight="1">
      <c r="A57" s="116">
        <v>45</v>
      </c>
      <c r="B57" s="70" t="s">
        <v>228</v>
      </c>
      <c r="C57" s="71"/>
      <c r="D57" s="75">
        <v>104064.79</v>
      </c>
      <c r="E57" s="75">
        <v>94341.02</v>
      </c>
    </row>
    <row r="58" spans="1:5" ht="15">
      <c r="A58" s="117"/>
      <c r="B58" s="70" t="s">
        <v>229</v>
      </c>
      <c r="C58" s="71"/>
      <c r="D58" s="72">
        <f>D59+D60+D61</f>
        <v>649837.18</v>
      </c>
      <c r="E58" s="72">
        <f>E59+E60+E61</f>
        <v>674992.73</v>
      </c>
    </row>
    <row r="59" spans="1:5" ht="18" customHeight="1">
      <c r="A59" s="116" t="s">
        <v>365</v>
      </c>
      <c r="B59" s="74" t="s">
        <v>230</v>
      </c>
      <c r="C59" s="71"/>
      <c r="D59" s="75">
        <v>340268.91</v>
      </c>
      <c r="E59" s="75">
        <v>359888.55</v>
      </c>
    </row>
    <row r="60" spans="1:5" ht="15">
      <c r="A60" s="116">
        <v>473.474</v>
      </c>
      <c r="B60" s="74" t="s">
        <v>231</v>
      </c>
      <c r="C60" s="71"/>
      <c r="D60" s="75">
        <v>243859.87000000002</v>
      </c>
      <c r="E60" s="75">
        <v>257815.46</v>
      </c>
    </row>
    <row r="61" spans="1:5" ht="15">
      <c r="A61" s="116">
        <v>476</v>
      </c>
      <c r="B61" s="74" t="s">
        <v>232</v>
      </c>
      <c r="C61" s="71"/>
      <c r="D61" s="75">
        <v>65708.40000000001</v>
      </c>
      <c r="E61" s="75">
        <v>57288.72</v>
      </c>
    </row>
    <row r="62" spans="1:5" ht="15">
      <c r="A62" s="117"/>
      <c r="B62" s="70" t="s">
        <v>233</v>
      </c>
      <c r="C62" s="71"/>
      <c r="D62" s="72">
        <f>D63+D64+D65+D66</f>
        <v>135367.92</v>
      </c>
      <c r="E62" s="72">
        <f>E63+E64+E65+E66</f>
        <v>169661.73</v>
      </c>
    </row>
    <row r="63" spans="1:5" ht="30">
      <c r="A63" s="116" t="s">
        <v>366</v>
      </c>
      <c r="B63" s="74" t="s">
        <v>234</v>
      </c>
      <c r="C63" s="78"/>
      <c r="D63" s="75">
        <v>49178.3</v>
      </c>
      <c r="E63" s="75">
        <v>58273.07000000001</v>
      </c>
    </row>
    <row r="64" spans="1:5" ht="14.25" customHeight="1">
      <c r="A64" s="116">
        <v>431</v>
      </c>
      <c r="B64" s="74" t="s">
        <v>235</v>
      </c>
      <c r="C64" s="71"/>
      <c r="D64" s="75">
        <v>27212.309999999998</v>
      </c>
      <c r="E64" s="75">
        <f>55611.93-26530</f>
        <v>29081.93</v>
      </c>
    </row>
    <row r="65" spans="1:5" ht="15.75" customHeight="1">
      <c r="A65" s="116">
        <v>433</v>
      </c>
      <c r="B65" s="74" t="s">
        <v>236</v>
      </c>
      <c r="C65" s="71"/>
      <c r="D65" s="75">
        <v>40980.65</v>
      </c>
      <c r="E65" s="75">
        <v>55776.73</v>
      </c>
    </row>
    <row r="66" spans="1:6" ht="15">
      <c r="A66" s="116">
        <v>439</v>
      </c>
      <c r="B66" s="74" t="s">
        <v>237</v>
      </c>
      <c r="C66" s="71"/>
      <c r="D66" s="75">
        <v>17996.66</v>
      </c>
      <c r="E66" s="75">
        <v>26530</v>
      </c>
      <c r="F66" s="14"/>
    </row>
    <row r="67" spans="1:5" ht="15">
      <c r="A67" s="117"/>
      <c r="B67" s="70" t="s">
        <v>238</v>
      </c>
      <c r="C67" s="71"/>
      <c r="D67" s="72">
        <f>D68+D69+D70+D71+D72+D73</f>
        <v>533590.2200000001</v>
      </c>
      <c r="E67" s="72">
        <f>E68+E69+E70+E71+E72+E73</f>
        <v>648132.52</v>
      </c>
    </row>
    <row r="68" spans="1:5" ht="44.25" customHeight="1">
      <c r="A68" s="116">
        <v>443.446</v>
      </c>
      <c r="B68" s="76" t="s">
        <v>239</v>
      </c>
      <c r="C68" s="77"/>
      <c r="D68" s="75">
        <v>107551.40000000002</v>
      </c>
      <c r="E68" s="75">
        <v>103868.01</v>
      </c>
    </row>
    <row r="69" spans="1:5" ht="15.75" customHeight="1">
      <c r="A69" s="116">
        <v>442</v>
      </c>
      <c r="B69" s="76" t="s">
        <v>240</v>
      </c>
      <c r="C69" s="77"/>
      <c r="D69" s="75">
        <v>10373.21</v>
      </c>
      <c r="E69" s="75">
        <v>10039.86</v>
      </c>
    </row>
    <row r="70" spans="1:5" ht="15.75" customHeight="1">
      <c r="A70" s="116">
        <v>445</v>
      </c>
      <c r="B70" s="76" t="s">
        <v>241</v>
      </c>
      <c r="C70" s="77"/>
      <c r="D70" s="75">
        <v>18071.41</v>
      </c>
      <c r="E70" s="75">
        <v>23020.62</v>
      </c>
    </row>
    <row r="71" spans="1:5" ht="15.75" customHeight="1">
      <c r="A71" s="116">
        <v>447</v>
      </c>
      <c r="B71" s="74" t="s">
        <v>242</v>
      </c>
      <c r="C71" s="71"/>
      <c r="D71" s="75">
        <v>115484.22</v>
      </c>
      <c r="E71" s="75">
        <v>130870.77</v>
      </c>
    </row>
    <row r="72" spans="1:5" ht="15.75" customHeight="1">
      <c r="A72" s="116">
        <v>448</v>
      </c>
      <c r="B72" s="74" t="s">
        <v>243</v>
      </c>
      <c r="C72" s="71"/>
      <c r="D72" s="75">
        <v>146013.56</v>
      </c>
      <c r="E72" s="75">
        <v>240120.41</v>
      </c>
    </row>
    <row r="73" spans="1:5" ht="15.75" customHeight="1">
      <c r="A73" s="116">
        <v>444.449</v>
      </c>
      <c r="B73" s="74" t="s">
        <v>244</v>
      </c>
      <c r="C73" s="71"/>
      <c r="D73" s="75">
        <v>136096.42</v>
      </c>
      <c r="E73" s="75">
        <v>140212.85</v>
      </c>
    </row>
    <row r="74" spans="1:5" ht="15.75" customHeight="1">
      <c r="A74" s="116">
        <v>48</v>
      </c>
      <c r="B74" s="70" t="s">
        <v>245</v>
      </c>
      <c r="C74" s="71"/>
      <c r="D74" s="79">
        <v>69006.65</v>
      </c>
      <c r="E74" s="79">
        <v>57611.03</v>
      </c>
    </row>
    <row r="75" spans="1:5" ht="15.75" customHeight="1">
      <c r="A75" s="116">
        <v>706</v>
      </c>
      <c r="B75" s="70" t="s">
        <v>246</v>
      </c>
      <c r="C75" s="71"/>
      <c r="D75" s="79">
        <v>-152498.76</v>
      </c>
      <c r="E75" s="79">
        <v>-176029.93</v>
      </c>
    </row>
    <row r="76" spans="1:5" ht="15.75" customHeight="1">
      <c r="A76" s="69"/>
      <c r="B76" s="70" t="s">
        <v>247</v>
      </c>
      <c r="C76" s="71"/>
      <c r="D76" s="72">
        <f>D53-D54</f>
        <v>709020.0299999993</v>
      </c>
      <c r="E76" s="72">
        <f>E53-E54</f>
        <v>1549188.7599999998</v>
      </c>
    </row>
    <row r="77" spans="1:5" ht="15.75" customHeight="1">
      <c r="A77" s="69"/>
      <c r="B77" s="70" t="s">
        <v>248</v>
      </c>
      <c r="C77" s="71"/>
      <c r="D77" s="72">
        <f>D92+D109</f>
        <v>588423.94</v>
      </c>
      <c r="E77" s="72">
        <f>E92+E109</f>
        <v>464157.62</v>
      </c>
    </row>
    <row r="78" spans="1:5" ht="31.5" customHeight="1">
      <c r="A78" s="69"/>
      <c r="B78" s="70" t="s">
        <v>249</v>
      </c>
      <c r="C78" s="71"/>
      <c r="D78" s="72">
        <f>D79+D80+D81+D82+D83+D84</f>
        <v>585309</v>
      </c>
      <c r="E78" s="72">
        <f>E79+E80+E81+E82+E83+E84</f>
        <v>467097.97</v>
      </c>
    </row>
    <row r="79" spans="1:5" ht="15.75" customHeight="1">
      <c r="A79" s="69">
        <v>770</v>
      </c>
      <c r="B79" s="74" t="s">
        <v>250</v>
      </c>
      <c r="C79" s="71"/>
      <c r="D79" s="75">
        <v>509607.11</v>
      </c>
      <c r="E79" s="75">
        <f>477308.25-22625.99</f>
        <v>454682.26</v>
      </c>
    </row>
    <row r="80" spans="1:5" ht="29.25" customHeight="1">
      <c r="A80" s="69">
        <v>771</v>
      </c>
      <c r="B80" s="74" t="s">
        <v>251</v>
      </c>
      <c r="C80" s="71"/>
      <c r="D80" s="75"/>
      <c r="E80" s="75"/>
    </row>
    <row r="81" spans="1:5" ht="16.5" customHeight="1">
      <c r="A81" s="69">
        <v>772</v>
      </c>
      <c r="B81" s="74" t="s">
        <v>252</v>
      </c>
      <c r="C81" s="71"/>
      <c r="D81" s="75">
        <v>1871.63</v>
      </c>
      <c r="E81" s="75">
        <v>1259.79</v>
      </c>
    </row>
    <row r="82" spans="1:5" ht="15" customHeight="1">
      <c r="A82" s="69">
        <v>774</v>
      </c>
      <c r="B82" s="74" t="s">
        <v>253</v>
      </c>
      <c r="C82" s="71"/>
      <c r="D82" s="75"/>
      <c r="E82" s="75"/>
    </row>
    <row r="83" spans="1:5" ht="15.75" customHeight="1">
      <c r="A83" s="69">
        <v>775</v>
      </c>
      <c r="B83" s="74" t="s">
        <v>254</v>
      </c>
      <c r="C83" s="71"/>
      <c r="D83" s="75"/>
      <c r="E83" s="75"/>
    </row>
    <row r="84" spans="1:5" ht="46.5" customHeight="1">
      <c r="A84" s="80" t="s">
        <v>255</v>
      </c>
      <c r="B84" s="74" t="s">
        <v>256</v>
      </c>
      <c r="C84" s="71"/>
      <c r="D84" s="75">
        <f>75701.89-1871.63</f>
        <v>73830.26</v>
      </c>
      <c r="E84" s="75">
        <v>11155.92</v>
      </c>
    </row>
    <row r="85" spans="1:5" ht="27.75" customHeight="1">
      <c r="A85" s="69"/>
      <c r="B85" s="70" t="s">
        <v>257</v>
      </c>
      <c r="C85" s="71"/>
      <c r="D85" s="72">
        <f>D86+D87+D88+D89+D90+D91</f>
        <v>12837.380000000001</v>
      </c>
      <c r="E85" s="72">
        <f>E86+E87+E88+E89+E90+E91</f>
        <v>31587.6</v>
      </c>
    </row>
    <row r="86" spans="1:5" ht="17.25" customHeight="1">
      <c r="A86" s="69">
        <v>730</v>
      </c>
      <c r="B86" s="74" t="s">
        <v>258</v>
      </c>
      <c r="C86" s="71"/>
      <c r="D86" s="75">
        <v>245.16</v>
      </c>
      <c r="E86" s="75">
        <v>21377.07</v>
      </c>
    </row>
    <row r="87" spans="1:5" ht="18" customHeight="1">
      <c r="A87" s="69">
        <v>732</v>
      </c>
      <c r="B87" s="74" t="s">
        <v>259</v>
      </c>
      <c r="C87" s="71"/>
      <c r="D87" s="75"/>
      <c r="E87" s="75"/>
    </row>
    <row r="88" spans="1:5" ht="18.75" customHeight="1">
      <c r="A88" s="69">
        <v>734</v>
      </c>
      <c r="B88" s="74" t="s">
        <v>260</v>
      </c>
      <c r="C88" s="71"/>
      <c r="D88" s="75"/>
      <c r="E88" s="75"/>
    </row>
    <row r="89" spans="1:5" ht="15.75" customHeight="1">
      <c r="A89" s="69">
        <v>735</v>
      </c>
      <c r="B89" s="74" t="s">
        <v>261</v>
      </c>
      <c r="C89" s="71"/>
      <c r="D89" s="75"/>
      <c r="E89" s="75"/>
    </row>
    <row r="90" spans="1:5" ht="45.75" customHeight="1">
      <c r="A90" s="80" t="s">
        <v>262</v>
      </c>
      <c r="B90" s="74" t="s">
        <v>263</v>
      </c>
      <c r="C90" s="71"/>
      <c r="D90" s="75"/>
      <c r="E90" s="75"/>
    </row>
    <row r="91" spans="1:5" ht="63.75" customHeight="1">
      <c r="A91" s="81" t="s">
        <v>264</v>
      </c>
      <c r="B91" s="74" t="s">
        <v>265</v>
      </c>
      <c r="C91" s="71"/>
      <c r="D91" s="75">
        <v>12592.220000000001</v>
      </c>
      <c r="E91" s="75">
        <f>9418.74+725.8+65.99</f>
        <v>10210.529999999999</v>
      </c>
    </row>
    <row r="92" spans="1:5" ht="33.75" customHeight="1">
      <c r="A92" s="69"/>
      <c r="B92" s="82" t="s">
        <v>266</v>
      </c>
      <c r="C92" s="71"/>
      <c r="D92" s="72">
        <f>D78-D85</f>
        <v>572471.62</v>
      </c>
      <c r="E92" s="72">
        <f>E78-E85</f>
        <v>435510.37</v>
      </c>
    </row>
    <row r="93" spans="1:5" ht="32.25" customHeight="1">
      <c r="A93" s="69"/>
      <c r="B93" s="82" t="s">
        <v>267</v>
      </c>
      <c r="C93" s="71"/>
      <c r="D93" s="72">
        <f>D94+D95+D96+D97+D98+D99+D100</f>
        <v>15952.32</v>
      </c>
      <c r="E93" s="73">
        <f>E94+E95+E96+E97+E98+E99+E100</f>
        <v>28647.25</v>
      </c>
    </row>
    <row r="94" spans="1:5" ht="17.25" customHeight="1">
      <c r="A94" s="69">
        <v>770</v>
      </c>
      <c r="B94" s="74" t="s">
        <v>268</v>
      </c>
      <c r="C94" s="71"/>
      <c r="D94" s="75"/>
      <c r="E94" s="83">
        <v>22625.99</v>
      </c>
    </row>
    <row r="95" spans="1:5" ht="15.75" customHeight="1">
      <c r="A95" s="69">
        <v>772</v>
      </c>
      <c r="B95" s="74" t="s">
        <v>269</v>
      </c>
      <c r="C95" s="71"/>
      <c r="D95" s="75"/>
      <c r="E95" s="83"/>
    </row>
    <row r="96" spans="1:5" ht="15.75" customHeight="1">
      <c r="A96" s="84">
        <v>771774</v>
      </c>
      <c r="B96" s="74" t="s">
        <v>270</v>
      </c>
      <c r="C96" s="71"/>
      <c r="D96" s="83"/>
      <c r="E96" s="83"/>
    </row>
    <row r="97" spans="1:5" ht="14.25" customHeight="1">
      <c r="A97" s="69">
        <v>773</v>
      </c>
      <c r="B97" s="74" t="s">
        <v>271</v>
      </c>
      <c r="C97" s="71"/>
      <c r="D97" s="83"/>
      <c r="E97" s="83"/>
    </row>
    <row r="98" spans="1:5" ht="40.5" customHeight="1">
      <c r="A98" s="80" t="s">
        <v>272</v>
      </c>
      <c r="B98" s="74" t="s">
        <v>273</v>
      </c>
      <c r="C98" s="71"/>
      <c r="D98" s="83"/>
      <c r="E98" s="83"/>
    </row>
    <row r="99" spans="1:5" ht="15" customHeight="1">
      <c r="A99" s="69" t="s">
        <v>274</v>
      </c>
      <c r="B99" s="74" t="s">
        <v>275</v>
      </c>
      <c r="C99" s="71"/>
      <c r="D99" s="83"/>
      <c r="E99" s="83"/>
    </row>
    <row r="100" spans="1:5" ht="59.25" customHeight="1">
      <c r="A100" s="80" t="s">
        <v>359</v>
      </c>
      <c r="B100" s="74" t="s">
        <v>276</v>
      </c>
      <c r="C100" s="71"/>
      <c r="D100" s="75">
        <f>15951.77+0.55</f>
        <v>15952.32</v>
      </c>
      <c r="E100" s="83">
        <f>160+5861.26</f>
        <v>6021.26</v>
      </c>
    </row>
    <row r="101" spans="1:5" ht="37.5" customHeight="1">
      <c r="A101" s="69"/>
      <c r="B101" s="82" t="s">
        <v>277</v>
      </c>
      <c r="C101" s="71"/>
      <c r="D101" s="73">
        <f>D102+D103+D104+D105+D106+D107+D108</f>
        <v>0</v>
      </c>
      <c r="E101" s="73">
        <f>E102+E103+E104+E105+E106+E107+E108</f>
        <v>0</v>
      </c>
    </row>
    <row r="102" spans="1:5" ht="18" customHeight="1">
      <c r="A102" s="69">
        <v>730</v>
      </c>
      <c r="B102" s="74" t="s">
        <v>278</v>
      </c>
      <c r="C102" s="71"/>
      <c r="D102" s="83"/>
      <c r="E102" s="83"/>
    </row>
    <row r="103" spans="1:5" ht="17.25" customHeight="1">
      <c r="A103" s="69">
        <v>732</v>
      </c>
      <c r="B103" s="74" t="s">
        <v>279</v>
      </c>
      <c r="C103" s="71"/>
      <c r="D103" s="83"/>
      <c r="E103" s="83"/>
    </row>
    <row r="104" spans="1:5" ht="15.75" customHeight="1">
      <c r="A104" s="69" t="s">
        <v>360</v>
      </c>
      <c r="B104" s="74" t="s">
        <v>280</v>
      </c>
      <c r="C104" s="71"/>
      <c r="D104" s="83"/>
      <c r="E104" s="83"/>
    </row>
    <row r="105" spans="1:5" ht="15.75" customHeight="1">
      <c r="A105" s="80" t="s">
        <v>281</v>
      </c>
      <c r="B105" s="74" t="s">
        <v>282</v>
      </c>
      <c r="C105" s="71"/>
      <c r="D105" s="83"/>
      <c r="E105" s="83"/>
    </row>
    <row r="106" spans="1:5" ht="31.5" customHeight="1">
      <c r="A106" s="80" t="s">
        <v>283</v>
      </c>
      <c r="B106" s="74" t="s">
        <v>284</v>
      </c>
      <c r="C106" s="71"/>
      <c r="D106" s="83"/>
      <c r="E106" s="83"/>
    </row>
    <row r="107" spans="1:5" ht="25.5" customHeight="1">
      <c r="A107" s="85">
        <v>745746747</v>
      </c>
      <c r="B107" s="76" t="s">
        <v>285</v>
      </c>
      <c r="C107" s="77"/>
      <c r="D107" s="75"/>
      <c r="E107" s="83"/>
    </row>
    <row r="108" spans="1:5" ht="15.75" customHeight="1">
      <c r="A108" s="84">
        <v>748749</v>
      </c>
      <c r="B108" s="74" t="s">
        <v>286</v>
      </c>
      <c r="C108" s="71"/>
      <c r="D108" s="83"/>
      <c r="E108" s="83"/>
    </row>
    <row r="109" spans="1:5" ht="36" customHeight="1">
      <c r="A109" s="69"/>
      <c r="B109" s="82" t="s">
        <v>287</v>
      </c>
      <c r="C109" s="71"/>
      <c r="D109" s="73">
        <f>D93-D101</f>
        <v>15952.32</v>
      </c>
      <c r="E109" s="73">
        <f>E93-E101</f>
        <v>28647.25</v>
      </c>
    </row>
    <row r="110" spans="1:5" ht="32.25" customHeight="1">
      <c r="A110" s="69"/>
      <c r="B110" s="70" t="s">
        <v>288</v>
      </c>
      <c r="C110" s="71"/>
      <c r="D110" s="73">
        <f>D76+D77</f>
        <v>1297443.9699999993</v>
      </c>
      <c r="E110" s="72">
        <f>E76+E77</f>
        <v>2013346.38</v>
      </c>
    </row>
    <row r="111" spans="1:5" ht="15.75" customHeight="1">
      <c r="A111" s="69"/>
      <c r="B111" s="70" t="s">
        <v>289</v>
      </c>
      <c r="C111" s="71"/>
      <c r="D111" s="73">
        <f>D112+D113</f>
        <v>116769.95729999994</v>
      </c>
      <c r="E111" s="73">
        <f>E112+E113</f>
        <v>181201</v>
      </c>
    </row>
    <row r="112" spans="1:5" ht="15.75" customHeight="1">
      <c r="A112" s="69">
        <v>820</v>
      </c>
      <c r="B112" s="74" t="s">
        <v>290</v>
      </c>
      <c r="C112" s="71"/>
      <c r="D112" s="83">
        <f>D110*9%</f>
        <v>116769.95729999994</v>
      </c>
      <c r="E112" s="83">
        <v>181201</v>
      </c>
    </row>
    <row r="113" spans="1:5" ht="15.75" customHeight="1">
      <c r="A113" s="69">
        <v>823</v>
      </c>
      <c r="B113" s="74" t="s">
        <v>291</v>
      </c>
      <c r="C113" s="71"/>
      <c r="D113" s="83"/>
      <c r="E113" s="83"/>
    </row>
    <row r="114" spans="1:5" ht="21.75" customHeight="1">
      <c r="A114" s="69"/>
      <c r="B114" s="70" t="s">
        <v>292</v>
      </c>
      <c r="C114" s="78"/>
      <c r="D114" s="73">
        <f>D110-D111</f>
        <v>1180674.0126999994</v>
      </c>
      <c r="E114" s="73">
        <f>E110-E111</f>
        <v>1832145.38</v>
      </c>
    </row>
    <row r="115" spans="1:5" ht="19.5" customHeight="1">
      <c r="A115" s="69"/>
      <c r="B115" s="70" t="s">
        <v>293</v>
      </c>
      <c r="C115" s="71"/>
      <c r="D115" s="83"/>
      <c r="E115" s="83"/>
    </row>
    <row r="116" spans="1:5" ht="42" customHeight="1">
      <c r="A116" s="80" t="s">
        <v>294</v>
      </c>
      <c r="B116" s="74" t="s">
        <v>295</v>
      </c>
      <c r="C116" s="71"/>
      <c r="D116" s="83"/>
      <c r="E116" s="83"/>
    </row>
    <row r="117" spans="1:5" ht="20.25" customHeight="1">
      <c r="A117" s="69"/>
      <c r="B117" s="70" t="s">
        <v>296</v>
      </c>
      <c r="C117" s="78"/>
      <c r="D117" s="83">
        <f>D114/19402</f>
        <v>60.853211663745974</v>
      </c>
      <c r="E117" s="83">
        <f>E114/19402</f>
        <v>94.43074837645602</v>
      </c>
    </row>
    <row r="118" spans="1:5" ht="15">
      <c r="A118" s="30"/>
      <c r="B118" s="31"/>
      <c r="C118" s="32"/>
      <c r="D118" s="33"/>
      <c r="E118" s="32"/>
    </row>
    <row r="119" spans="1:5" s="4" customFormat="1" ht="15">
      <c r="A119" s="118" t="s">
        <v>348</v>
      </c>
      <c r="B119" s="119"/>
      <c r="C119" s="113"/>
      <c r="D119" s="113"/>
      <c r="E119" s="112"/>
    </row>
    <row r="120" spans="1:5" ht="15">
      <c r="A120" s="118" t="s">
        <v>349</v>
      </c>
      <c r="B120" s="118"/>
      <c r="E120" s="14"/>
    </row>
    <row r="121" spans="1:5" ht="15">
      <c r="A121" s="34"/>
      <c r="B121" s="34"/>
      <c r="C121" s="35"/>
      <c r="D121" s="38"/>
      <c r="E121" s="114"/>
    </row>
    <row r="122" spans="1:5" ht="15">
      <c r="A122" s="4" t="s">
        <v>354</v>
      </c>
      <c r="B122" s="4"/>
      <c r="C122" s="14"/>
      <c r="D122" s="39"/>
      <c r="E122" s="14"/>
    </row>
    <row r="123" spans="1:5" ht="15">
      <c r="A123" s="11" t="s">
        <v>367</v>
      </c>
      <c r="B123" s="36"/>
      <c r="C123" s="37"/>
      <c r="D123" s="38"/>
      <c r="E123" s="14"/>
    </row>
    <row r="124" ht="15">
      <c r="E124" s="14"/>
    </row>
  </sheetData>
  <sheetProtection/>
  <mergeCells count="6">
    <mergeCell ref="D7:E7"/>
    <mergeCell ref="A5:E5"/>
    <mergeCell ref="A6:E6"/>
    <mergeCell ref="A7:A8"/>
    <mergeCell ref="B7:B8"/>
    <mergeCell ref="C7:C8"/>
  </mergeCells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4" t="s">
        <v>350</v>
      </c>
      <c r="B1" s="4"/>
      <c r="C1" s="4"/>
      <c r="D1" s="4"/>
      <c r="E1" s="4"/>
    </row>
    <row r="2" spans="1:5" ht="15">
      <c r="A2" s="4" t="s">
        <v>351</v>
      </c>
      <c r="B2" s="4"/>
      <c r="C2" s="4"/>
      <c r="D2" s="4"/>
      <c r="E2" s="4"/>
    </row>
    <row r="3" spans="1:5" ht="15">
      <c r="A3" s="4" t="s">
        <v>352</v>
      </c>
      <c r="B3" s="4"/>
      <c r="C3" s="4"/>
      <c r="D3" s="4"/>
      <c r="E3" s="4"/>
    </row>
    <row r="4" spans="1:5" ht="15">
      <c r="A4" s="4" t="s">
        <v>353</v>
      </c>
      <c r="B4" s="4"/>
      <c r="C4" s="4"/>
      <c r="D4" s="4"/>
      <c r="E4" s="4"/>
    </row>
    <row r="5" spans="1:5" ht="15">
      <c r="A5" s="136" t="s">
        <v>340</v>
      </c>
      <c r="B5" s="136"/>
      <c r="C5" s="136"/>
      <c r="D5" s="136"/>
      <c r="E5" s="136"/>
    </row>
    <row r="6" spans="1:5" ht="15">
      <c r="A6" s="137" t="s">
        <v>363</v>
      </c>
      <c r="B6" s="137"/>
      <c r="C6" s="137"/>
      <c r="D6" s="137"/>
      <c r="E6" s="137"/>
    </row>
    <row r="7" spans="1:5" ht="15">
      <c r="A7" s="133"/>
      <c r="B7" s="133" t="s">
        <v>0</v>
      </c>
      <c r="C7" s="134" t="s">
        <v>1</v>
      </c>
      <c r="D7" s="135" t="s">
        <v>2</v>
      </c>
      <c r="E7" s="135"/>
    </row>
    <row r="8" spans="1:5" ht="15">
      <c r="A8" s="133"/>
      <c r="B8" s="133"/>
      <c r="C8" s="134"/>
      <c r="D8" s="86" t="s">
        <v>3</v>
      </c>
      <c r="E8" s="86" t="s">
        <v>4</v>
      </c>
    </row>
    <row r="9" spans="1:5" ht="15">
      <c r="A9" s="87"/>
      <c r="B9" s="87">
        <v>1</v>
      </c>
      <c r="C9" s="87">
        <v>2</v>
      </c>
      <c r="D9" s="88">
        <v>3</v>
      </c>
      <c r="E9" s="88">
        <v>4</v>
      </c>
    </row>
    <row r="10" spans="1:5" ht="15">
      <c r="A10" s="66" t="s">
        <v>5</v>
      </c>
      <c r="B10" s="89" t="s">
        <v>6</v>
      </c>
      <c r="C10" s="90"/>
      <c r="D10" s="91">
        <f>D25</f>
        <v>868303.3500000015</v>
      </c>
      <c r="E10" s="92">
        <f>E25</f>
        <v>988305.9800000004</v>
      </c>
    </row>
    <row r="11" spans="1:5" ht="15">
      <c r="A11" s="93">
        <v>1</v>
      </c>
      <c r="B11" s="94" t="s">
        <v>7</v>
      </c>
      <c r="C11" s="95"/>
      <c r="D11" s="96">
        <f>D12+D13+D14+D15</f>
        <v>9569917.700000001</v>
      </c>
      <c r="E11" s="96">
        <f>E12+E13+E14+E15</f>
        <v>12636418.86</v>
      </c>
    </row>
    <row r="12" spans="1:5" ht="17.25" customHeight="1">
      <c r="A12" s="97"/>
      <c r="B12" s="98" t="s">
        <v>8</v>
      </c>
      <c r="C12" s="95"/>
      <c r="D12" s="99">
        <v>9074473.620000001</v>
      </c>
      <c r="E12" s="100">
        <v>11700051.2</v>
      </c>
    </row>
    <row r="13" spans="1:5" ht="15">
      <c r="A13" s="97"/>
      <c r="B13" s="101" t="s">
        <v>9</v>
      </c>
      <c r="C13" s="95"/>
      <c r="D13" s="99">
        <v>5213.49</v>
      </c>
      <c r="E13" s="100">
        <v>3785.13</v>
      </c>
    </row>
    <row r="14" spans="1:5" ht="15">
      <c r="A14" s="97"/>
      <c r="B14" s="101" t="s">
        <v>10</v>
      </c>
      <c r="C14" s="95"/>
      <c r="D14" s="99">
        <v>473075.69999999995</v>
      </c>
      <c r="E14" s="100">
        <v>906170.5300000003</v>
      </c>
    </row>
    <row r="15" spans="1:5" ht="15">
      <c r="A15" s="97"/>
      <c r="B15" s="101" t="s">
        <v>11</v>
      </c>
      <c r="C15" s="95"/>
      <c r="D15" s="99">
        <v>17154.89</v>
      </c>
      <c r="E15" s="100">
        <v>26412</v>
      </c>
    </row>
    <row r="16" spans="1:5" ht="15">
      <c r="A16" s="93">
        <v>2</v>
      </c>
      <c r="B16" s="94" t="s">
        <v>12</v>
      </c>
      <c r="C16" s="95"/>
      <c r="D16" s="102">
        <f>D17+D18+D19+D20+D21+D22+D23+D24</f>
        <v>8701614.35</v>
      </c>
      <c r="E16" s="102">
        <f>E17+E18+E19+E20+E21+E22+E23+E24</f>
        <v>11648112.879999999</v>
      </c>
    </row>
    <row r="17" spans="1:5" ht="26.25">
      <c r="A17" s="69"/>
      <c r="B17" s="98" t="s">
        <v>13</v>
      </c>
      <c r="C17" s="95"/>
      <c r="D17" s="99">
        <v>2824876.8099999996</v>
      </c>
      <c r="E17" s="100">
        <v>4046674.89</v>
      </c>
    </row>
    <row r="18" spans="1:5" ht="26.25">
      <c r="A18" s="69"/>
      <c r="B18" s="98" t="s">
        <v>14</v>
      </c>
      <c r="C18" s="95"/>
      <c r="D18" s="99">
        <v>669799.28</v>
      </c>
      <c r="E18" s="100">
        <v>1187421.64</v>
      </c>
    </row>
    <row r="19" spans="1:5" ht="26.25">
      <c r="A19" s="69"/>
      <c r="B19" s="98" t="s">
        <v>15</v>
      </c>
      <c r="C19" s="95"/>
      <c r="D19" s="99">
        <v>1960249.1</v>
      </c>
      <c r="E19" s="100">
        <v>2475918.67</v>
      </c>
    </row>
    <row r="20" spans="1:5" ht="15">
      <c r="A20" s="69"/>
      <c r="B20" s="98" t="s">
        <v>16</v>
      </c>
      <c r="C20" s="95"/>
      <c r="D20" s="99">
        <v>917090.6799999999</v>
      </c>
      <c r="E20" s="100">
        <v>912330.94</v>
      </c>
    </row>
    <row r="21" spans="1:5" ht="15">
      <c r="A21" s="69"/>
      <c r="B21" s="98" t="s">
        <v>17</v>
      </c>
      <c r="C21" s="95"/>
      <c r="D21" s="99">
        <v>102369.41</v>
      </c>
      <c r="E21" s="100">
        <v>141127.54</v>
      </c>
    </row>
    <row r="22" spans="1:5" ht="15">
      <c r="A22" s="69"/>
      <c r="B22" s="98" t="s">
        <v>18</v>
      </c>
      <c r="C22" s="95"/>
      <c r="D22" s="99">
        <v>469662.97000000003</v>
      </c>
      <c r="E22" s="100">
        <v>573347.85</v>
      </c>
    </row>
    <row r="23" spans="1:5" ht="15">
      <c r="A23" s="69"/>
      <c r="B23" s="98" t="s">
        <v>19</v>
      </c>
      <c r="C23" s="95"/>
      <c r="D23" s="99">
        <v>1757566.1</v>
      </c>
      <c r="E23" s="100">
        <v>2311291.3499999996</v>
      </c>
    </row>
    <row r="24" spans="1:5" ht="15">
      <c r="A24" s="69"/>
      <c r="B24" s="98" t="s">
        <v>20</v>
      </c>
      <c r="C24" s="95"/>
      <c r="D24" s="99">
        <v>0</v>
      </c>
      <c r="E24" s="100"/>
    </row>
    <row r="25" spans="1:5" ht="15">
      <c r="A25" s="93">
        <v>3</v>
      </c>
      <c r="B25" s="94" t="s">
        <v>21</v>
      </c>
      <c r="C25" s="95"/>
      <c r="D25" s="102">
        <f>D11-D16</f>
        <v>868303.3500000015</v>
      </c>
      <c r="E25" s="103">
        <f>E11-E16</f>
        <v>988305.9800000004</v>
      </c>
    </row>
    <row r="26" spans="1:5" ht="15">
      <c r="A26" s="66" t="s">
        <v>22</v>
      </c>
      <c r="B26" s="89" t="s">
        <v>23</v>
      </c>
      <c r="C26" s="95"/>
      <c r="D26" s="102">
        <f>D42</f>
        <v>909608.8799999999</v>
      </c>
      <c r="E26" s="103">
        <f>E42</f>
        <v>718564.3999999985</v>
      </c>
    </row>
    <row r="27" spans="1:5" ht="15">
      <c r="A27" s="93">
        <v>1</v>
      </c>
      <c r="B27" s="94" t="s">
        <v>24</v>
      </c>
      <c r="C27" s="95"/>
      <c r="D27" s="102">
        <f>D28+D29+D30+D31+D32</f>
        <v>8274722.33</v>
      </c>
      <c r="E27" s="103">
        <f>E28+E29+E30+E31+E32</f>
        <v>9429516.43</v>
      </c>
    </row>
    <row r="28" spans="1:5" ht="15">
      <c r="A28" s="97"/>
      <c r="B28" s="101" t="s">
        <v>25</v>
      </c>
      <c r="C28" s="95"/>
      <c r="D28" s="99"/>
      <c r="E28" s="100"/>
    </row>
    <row r="29" spans="1:5" ht="15">
      <c r="A29" s="97"/>
      <c r="B29" s="101" t="s">
        <v>26</v>
      </c>
      <c r="C29" s="95"/>
      <c r="D29" s="99">
        <v>8252033.75</v>
      </c>
      <c r="E29" s="100">
        <v>9410668.68</v>
      </c>
    </row>
    <row r="30" spans="1:5" ht="15">
      <c r="A30" s="97"/>
      <c r="B30" s="101" t="s">
        <v>27</v>
      </c>
      <c r="C30" s="95"/>
      <c r="D30" s="99">
        <v>3090.33</v>
      </c>
      <c r="E30" s="100">
        <v>1744.92</v>
      </c>
    </row>
    <row r="31" spans="1:5" ht="15">
      <c r="A31" s="97"/>
      <c r="B31" s="98" t="s">
        <v>28</v>
      </c>
      <c r="C31" s="95"/>
      <c r="D31" s="99">
        <v>19598.25</v>
      </c>
      <c r="E31" s="100">
        <v>17102.83</v>
      </c>
    </row>
    <row r="32" spans="1:5" ht="15">
      <c r="A32" s="97"/>
      <c r="B32" s="98" t="s">
        <v>29</v>
      </c>
      <c r="C32" s="95"/>
      <c r="D32" s="99"/>
      <c r="E32" s="100"/>
    </row>
    <row r="33" spans="1:5" ht="15">
      <c r="A33" s="93">
        <v>2</v>
      </c>
      <c r="B33" s="94" t="s">
        <v>30</v>
      </c>
      <c r="C33" s="95"/>
      <c r="D33" s="102">
        <f>D34+D35+D36+D37+D38+D39+D40+D41</f>
        <v>7365113.45</v>
      </c>
      <c r="E33" s="103">
        <f>E34+E35+E36+E37+E38+E39+E40+E41</f>
        <v>8710952.030000001</v>
      </c>
    </row>
    <row r="34" spans="1:5" ht="26.25">
      <c r="A34" s="97"/>
      <c r="B34" s="98" t="s">
        <v>31</v>
      </c>
      <c r="C34" s="95"/>
      <c r="D34" s="99">
        <v>6401612.350000001</v>
      </c>
      <c r="E34" s="100">
        <v>4895001.65</v>
      </c>
    </row>
    <row r="35" spans="1:5" ht="26.25">
      <c r="A35" s="97"/>
      <c r="B35" s="98" t="s">
        <v>32</v>
      </c>
      <c r="C35" s="95"/>
      <c r="D35" s="99">
        <v>0</v>
      </c>
      <c r="E35" s="100"/>
    </row>
    <row r="36" spans="1:5" ht="39">
      <c r="A36" s="97"/>
      <c r="B36" s="98" t="s">
        <v>33</v>
      </c>
      <c r="C36" s="95"/>
      <c r="D36" s="99">
        <v>0</v>
      </c>
      <c r="E36" s="100"/>
    </row>
    <row r="37" spans="1:5" ht="39">
      <c r="A37" s="97"/>
      <c r="B37" s="98" t="s">
        <v>34</v>
      </c>
      <c r="C37" s="95"/>
      <c r="D37" s="99"/>
      <c r="E37" s="100"/>
    </row>
    <row r="38" spans="1:5" ht="26.25">
      <c r="A38" s="97"/>
      <c r="B38" s="98" t="s">
        <v>35</v>
      </c>
      <c r="C38" s="95"/>
      <c r="D38" s="99"/>
      <c r="E38" s="100"/>
    </row>
    <row r="39" spans="1:5" ht="26.25">
      <c r="A39" s="97"/>
      <c r="B39" s="98" t="s">
        <v>36</v>
      </c>
      <c r="C39" s="95"/>
      <c r="D39" s="99">
        <v>806000</v>
      </c>
      <c r="E39" s="100">
        <v>3754440</v>
      </c>
    </row>
    <row r="40" spans="1:5" ht="30" customHeight="1">
      <c r="A40" s="97"/>
      <c r="B40" s="98" t="s">
        <v>37</v>
      </c>
      <c r="C40" s="95"/>
      <c r="D40" s="99">
        <v>102501.1</v>
      </c>
      <c r="E40" s="100">
        <v>58428.66</v>
      </c>
    </row>
    <row r="41" spans="1:5" ht="15">
      <c r="A41" s="97"/>
      <c r="B41" s="98" t="s">
        <v>38</v>
      </c>
      <c r="C41" s="95"/>
      <c r="D41" s="99">
        <v>55000</v>
      </c>
      <c r="E41" s="100">
        <v>3081.72</v>
      </c>
    </row>
    <row r="42" spans="1:5" ht="15">
      <c r="A42" s="93">
        <v>3</v>
      </c>
      <c r="B42" s="94" t="s">
        <v>39</v>
      </c>
      <c r="C42" s="95"/>
      <c r="D42" s="102">
        <f>D27-D33</f>
        <v>909608.8799999999</v>
      </c>
      <c r="E42" s="103">
        <f>E27-E33</f>
        <v>718564.3999999985</v>
      </c>
    </row>
    <row r="43" spans="1:5" ht="15">
      <c r="A43" s="66" t="s">
        <v>40</v>
      </c>
      <c r="B43" s="89" t="s">
        <v>41</v>
      </c>
      <c r="C43" s="95"/>
      <c r="D43" s="103">
        <f>D54</f>
        <v>-1572115.8900000001</v>
      </c>
      <c r="E43" s="103">
        <f>E54</f>
        <v>-1821445.5</v>
      </c>
    </row>
    <row r="44" spans="1:5" ht="15">
      <c r="A44" s="93">
        <v>1</v>
      </c>
      <c r="B44" s="94" t="s">
        <v>42</v>
      </c>
      <c r="C44" s="95"/>
      <c r="D44" s="103">
        <f>D45+D46+D47+D48</f>
        <v>3865834.14</v>
      </c>
      <c r="E44" s="103">
        <f>E45+E46+E47+E48</f>
        <v>5589892.47</v>
      </c>
    </row>
    <row r="45" spans="1:5" ht="15">
      <c r="A45" s="97"/>
      <c r="B45" s="98" t="s">
        <v>43</v>
      </c>
      <c r="C45" s="95"/>
      <c r="D45" s="100"/>
      <c r="E45" s="100"/>
    </row>
    <row r="46" spans="1:5" ht="15">
      <c r="A46" s="97"/>
      <c r="B46" s="98" t="s">
        <v>44</v>
      </c>
      <c r="C46" s="95"/>
      <c r="D46" s="100">
        <v>5524.14</v>
      </c>
      <c r="E46" s="100"/>
    </row>
    <row r="47" spans="1:5" ht="15">
      <c r="A47" s="97"/>
      <c r="B47" s="98" t="s">
        <v>45</v>
      </c>
      <c r="C47" s="95"/>
      <c r="D47" s="99"/>
      <c r="E47" s="100">
        <v>250332.59</v>
      </c>
    </row>
    <row r="48" spans="1:5" ht="15">
      <c r="A48" s="97"/>
      <c r="B48" s="98" t="s">
        <v>46</v>
      </c>
      <c r="C48" s="95"/>
      <c r="D48" s="100">
        <v>3860310</v>
      </c>
      <c r="E48" s="100">
        <v>5339559.88</v>
      </c>
    </row>
    <row r="49" spans="1:5" ht="15">
      <c r="A49" s="93">
        <v>2</v>
      </c>
      <c r="B49" s="104" t="s">
        <v>47</v>
      </c>
      <c r="C49" s="95"/>
      <c r="D49" s="103">
        <f>D50+D51+D52+D53</f>
        <v>5437950.03</v>
      </c>
      <c r="E49" s="103">
        <f>E50+E51+E52+E53</f>
        <v>7411337.97</v>
      </c>
    </row>
    <row r="50" spans="1:5" ht="15">
      <c r="A50" s="97"/>
      <c r="B50" s="98" t="s">
        <v>48</v>
      </c>
      <c r="C50" s="95"/>
      <c r="D50" s="100"/>
      <c r="E50" s="100"/>
    </row>
    <row r="51" spans="1:5" ht="15">
      <c r="A51" s="97"/>
      <c r="B51" s="98" t="s">
        <v>49</v>
      </c>
      <c r="C51" s="95"/>
      <c r="D51" s="100"/>
      <c r="E51" s="100"/>
    </row>
    <row r="52" spans="1:5" ht="15">
      <c r="A52" s="97"/>
      <c r="B52" s="98" t="s">
        <v>50</v>
      </c>
      <c r="C52" s="95"/>
      <c r="D52" s="99">
        <v>230924.03</v>
      </c>
      <c r="E52" s="100">
        <v>1555849.38</v>
      </c>
    </row>
    <row r="53" spans="1:5" ht="15">
      <c r="A53" s="97"/>
      <c r="B53" s="98" t="s">
        <v>51</v>
      </c>
      <c r="C53" s="95"/>
      <c r="D53" s="122">
        <v>5207026</v>
      </c>
      <c r="E53" s="100">
        <v>5855488.59</v>
      </c>
    </row>
    <row r="54" spans="1:5" ht="15">
      <c r="A54" s="93">
        <v>3</v>
      </c>
      <c r="B54" s="94" t="s">
        <v>52</v>
      </c>
      <c r="C54" s="95"/>
      <c r="D54" s="96">
        <f>+D44-D49</f>
        <v>-1572115.8900000001</v>
      </c>
      <c r="E54" s="105">
        <f>E44-E49</f>
        <v>-1821445.5</v>
      </c>
    </row>
    <row r="55" spans="1:5" ht="15">
      <c r="A55" s="101"/>
      <c r="B55" s="101"/>
      <c r="C55" s="95"/>
      <c r="D55" s="106"/>
      <c r="E55" s="106"/>
    </row>
    <row r="56" spans="1:5" ht="15">
      <c r="A56" s="67" t="s">
        <v>53</v>
      </c>
      <c r="B56" s="107" t="s">
        <v>54</v>
      </c>
      <c r="C56" s="95"/>
      <c r="D56" s="105">
        <f>+D25+D42+D54</f>
        <v>205796.34000000125</v>
      </c>
      <c r="E56" s="105">
        <f>E10+E26+E43</f>
        <v>-114575.12000000104</v>
      </c>
    </row>
    <row r="57" spans="1:5" ht="15">
      <c r="A57" s="101"/>
      <c r="B57" s="101"/>
      <c r="C57" s="95"/>
      <c r="D57" s="106"/>
      <c r="E57" s="106"/>
    </row>
    <row r="58" spans="1:5" ht="15">
      <c r="A58" s="101"/>
      <c r="B58" s="107" t="s">
        <v>55</v>
      </c>
      <c r="C58" s="95"/>
      <c r="D58" s="105">
        <f>D59+D56</f>
        <v>560822.3400000012</v>
      </c>
      <c r="E58" s="105">
        <f>E59+E56</f>
        <v>355025.87999999896</v>
      </c>
    </row>
    <row r="59" spans="1:5" ht="15">
      <c r="A59" s="101"/>
      <c r="B59" s="107" t="s">
        <v>56</v>
      </c>
      <c r="C59" s="95"/>
      <c r="D59" s="100">
        <v>355026</v>
      </c>
      <c r="E59" s="100">
        <v>469601</v>
      </c>
    </row>
    <row r="60" spans="1:5" ht="15">
      <c r="A60" s="3"/>
      <c r="B60" s="3"/>
      <c r="C60" s="3"/>
      <c r="D60" s="3"/>
      <c r="E60" s="3"/>
    </row>
    <row r="61" spans="1:5" ht="15">
      <c r="A61" s="7" t="s">
        <v>348</v>
      </c>
      <c r="B61" s="8"/>
      <c r="C61" s="7"/>
      <c r="D61" s="115"/>
      <c r="E61" s="3"/>
    </row>
    <row r="62" spans="1:7" ht="15">
      <c r="A62" s="7" t="s">
        <v>355</v>
      </c>
      <c r="B62" s="8"/>
      <c r="C62" s="7"/>
      <c r="D62" s="3"/>
      <c r="E62" s="3"/>
      <c r="F62" s="1"/>
      <c r="G62" s="1"/>
    </row>
    <row r="63" spans="1:5" ht="15">
      <c r="A63" s="9"/>
      <c r="B63" s="7"/>
      <c r="C63" s="7"/>
      <c r="D63" s="3"/>
      <c r="E63" s="3"/>
    </row>
    <row r="64" spans="1:5" ht="15">
      <c r="A64" s="10" t="s">
        <v>354</v>
      </c>
      <c r="B64" s="7"/>
      <c r="C64" s="7"/>
      <c r="D64" s="3"/>
      <c r="E64" s="3"/>
    </row>
    <row r="65" spans="1:5" ht="30">
      <c r="A65" s="11" t="s">
        <v>367</v>
      </c>
      <c r="B65" s="11"/>
      <c r="C65" s="12"/>
      <c r="D65" s="3"/>
      <c r="E65" s="3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B19">
      <selection activeCell="K35" sqref="K35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4" t="s">
        <v>350</v>
      </c>
      <c r="B1" s="4"/>
      <c r="C1" s="4"/>
    </row>
    <row r="2" spans="1:3" ht="15">
      <c r="A2" s="4" t="s">
        <v>357</v>
      </c>
      <c r="B2" s="4"/>
      <c r="C2" s="4"/>
    </row>
    <row r="3" spans="1:3" ht="15">
      <c r="A3" s="4" t="s">
        <v>352</v>
      </c>
      <c r="B3" s="4"/>
      <c r="C3" s="4"/>
    </row>
    <row r="4" spans="1:3" ht="15">
      <c r="A4" s="4" t="s">
        <v>358</v>
      </c>
      <c r="B4" s="4"/>
      <c r="C4" s="4"/>
    </row>
    <row r="5" spans="1:11" ht="15">
      <c r="A5" s="138" t="s">
        <v>326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">
      <c r="A6" s="139" t="s">
        <v>364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75">
      <c r="A7" s="80" t="s">
        <v>298</v>
      </c>
      <c r="B7" s="80" t="s">
        <v>299</v>
      </c>
      <c r="C7" s="80" t="s">
        <v>300</v>
      </c>
      <c r="D7" s="80" t="s">
        <v>301</v>
      </c>
      <c r="E7" s="80" t="s">
        <v>302</v>
      </c>
      <c r="F7" s="80" t="s">
        <v>303</v>
      </c>
      <c r="G7" s="80" t="s">
        <v>304</v>
      </c>
      <c r="H7" s="80" t="s">
        <v>305</v>
      </c>
      <c r="I7" s="80" t="s">
        <v>306</v>
      </c>
      <c r="J7" s="80" t="s">
        <v>307</v>
      </c>
      <c r="K7" s="80" t="s">
        <v>308</v>
      </c>
    </row>
    <row r="8" spans="1:11" ht="21" customHeight="1">
      <c r="A8" s="70" t="s">
        <v>309</v>
      </c>
      <c r="B8" s="78">
        <v>4033303</v>
      </c>
      <c r="C8" s="78"/>
      <c r="D8" s="78"/>
      <c r="E8" s="78">
        <v>48822</v>
      </c>
      <c r="F8" s="78"/>
      <c r="G8" s="78"/>
      <c r="H8" s="78"/>
      <c r="I8" s="78"/>
      <c r="J8" s="78">
        <v>814739</v>
      </c>
      <c r="K8" s="108">
        <v>4896864</v>
      </c>
    </row>
    <row r="9" spans="1:11" ht="15">
      <c r="A9" s="74" t="s">
        <v>310</v>
      </c>
      <c r="B9" s="78"/>
      <c r="C9" s="78"/>
      <c r="D9" s="78"/>
      <c r="E9" s="78"/>
      <c r="F9" s="78"/>
      <c r="G9" s="78"/>
      <c r="H9" s="78"/>
      <c r="I9" s="78"/>
      <c r="J9" s="78"/>
      <c r="K9" s="109">
        <v>0</v>
      </c>
    </row>
    <row r="10" spans="1:11" ht="15">
      <c r="A10" s="74" t="s">
        <v>311</v>
      </c>
      <c r="B10" s="78"/>
      <c r="C10" s="78"/>
      <c r="D10" s="78"/>
      <c r="E10" s="78"/>
      <c r="F10" s="78"/>
      <c r="G10" s="78"/>
      <c r="H10" s="78"/>
      <c r="I10" s="78"/>
      <c r="J10" s="78"/>
      <c r="K10" s="109">
        <v>0</v>
      </c>
    </row>
    <row r="11" spans="1:11" ht="30">
      <c r="A11" s="74" t="s">
        <v>312</v>
      </c>
      <c r="B11" s="78"/>
      <c r="C11" s="78"/>
      <c r="D11" s="78"/>
      <c r="E11" s="78"/>
      <c r="F11" s="78"/>
      <c r="G11" s="78"/>
      <c r="H11" s="78"/>
      <c r="I11" s="78"/>
      <c r="J11" s="78"/>
      <c r="K11" s="109">
        <v>0</v>
      </c>
    </row>
    <row r="12" spans="1:11" ht="30">
      <c r="A12" s="74" t="s">
        <v>313</v>
      </c>
      <c r="B12" s="78"/>
      <c r="C12" s="78"/>
      <c r="D12" s="78"/>
      <c r="E12" s="78"/>
      <c r="F12" s="78"/>
      <c r="G12" s="78"/>
      <c r="H12" s="78"/>
      <c r="I12" s="78"/>
      <c r="J12" s="78"/>
      <c r="K12" s="109">
        <v>0</v>
      </c>
    </row>
    <row r="13" spans="1:11" ht="30">
      <c r="A13" s="74" t="s">
        <v>314</v>
      </c>
      <c r="B13" s="78"/>
      <c r="C13" s="78"/>
      <c r="D13" s="78"/>
      <c r="E13" s="78">
        <v>-112840</v>
      </c>
      <c r="F13" s="78"/>
      <c r="G13" s="78"/>
      <c r="H13" s="78"/>
      <c r="I13" s="78"/>
      <c r="J13" s="78"/>
      <c r="K13" s="109">
        <v>-112840</v>
      </c>
    </row>
    <row r="14" spans="1:11" ht="30">
      <c r="A14" s="74" t="s">
        <v>315</v>
      </c>
      <c r="B14" s="78"/>
      <c r="C14" s="78"/>
      <c r="D14" s="78"/>
      <c r="E14" s="78"/>
      <c r="F14" s="78"/>
      <c r="G14" s="78"/>
      <c r="H14" s="78"/>
      <c r="I14" s="78"/>
      <c r="J14" s="78"/>
      <c r="K14" s="109">
        <v>0</v>
      </c>
    </row>
    <row r="15" spans="1:11" ht="15">
      <c r="A15" s="74" t="s">
        <v>316</v>
      </c>
      <c r="B15" s="78"/>
      <c r="C15" s="78"/>
      <c r="D15" s="78"/>
      <c r="E15" s="78"/>
      <c r="F15" s="78"/>
      <c r="G15" s="78"/>
      <c r="H15" s="78"/>
      <c r="I15" s="78"/>
      <c r="J15" s="78">
        <v>1991840</v>
      </c>
      <c r="K15" s="109">
        <v>1991840</v>
      </c>
    </row>
    <row r="16" spans="1:11" ht="15">
      <c r="A16" s="74" t="s">
        <v>317</v>
      </c>
      <c r="B16" s="78"/>
      <c r="C16" s="78"/>
      <c r="D16" s="78"/>
      <c r="E16" s="78"/>
      <c r="F16" s="78"/>
      <c r="G16" s="78"/>
      <c r="H16" s="78"/>
      <c r="I16" s="78"/>
      <c r="J16" s="78"/>
      <c r="K16" s="109">
        <v>0</v>
      </c>
    </row>
    <row r="17" spans="1:11" ht="15">
      <c r="A17" s="74" t="s">
        <v>318</v>
      </c>
      <c r="B17" s="78"/>
      <c r="C17" s="78"/>
      <c r="D17" s="78"/>
      <c r="E17" s="78"/>
      <c r="F17" s="78"/>
      <c r="G17" s="78"/>
      <c r="H17" s="78"/>
      <c r="I17" s="78"/>
      <c r="J17" s="78">
        <v>-814739</v>
      </c>
      <c r="K17" s="109">
        <v>-814739</v>
      </c>
    </row>
    <row r="18" spans="1:11" ht="15">
      <c r="A18" s="74" t="s">
        <v>319</v>
      </c>
      <c r="B18" s="78"/>
      <c r="C18" s="78"/>
      <c r="D18" s="78"/>
      <c r="E18" s="78"/>
      <c r="F18" s="78"/>
      <c r="G18" s="78"/>
      <c r="H18" s="78"/>
      <c r="I18" s="78"/>
      <c r="J18" s="78"/>
      <c r="K18" s="109">
        <v>0</v>
      </c>
    </row>
    <row r="19" spans="1:11" ht="21.75" customHeight="1">
      <c r="A19" s="70" t="s">
        <v>320</v>
      </c>
      <c r="B19" s="109">
        <v>4033303</v>
      </c>
      <c r="C19" s="109">
        <v>0</v>
      </c>
      <c r="D19" s="109">
        <v>0</v>
      </c>
      <c r="E19" s="109">
        <v>-64019</v>
      </c>
      <c r="F19" s="109">
        <v>0</v>
      </c>
      <c r="G19" s="109">
        <v>0</v>
      </c>
      <c r="H19" s="109">
        <v>0</v>
      </c>
      <c r="I19" s="109">
        <v>0</v>
      </c>
      <c r="J19" s="109">
        <v>1991840.6</v>
      </c>
      <c r="K19" s="109">
        <v>5961124.6</v>
      </c>
    </row>
    <row r="20" spans="1:11" ht="1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ht="1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15">
      <c r="A22" s="70" t="s">
        <v>321</v>
      </c>
      <c r="B22" s="109">
        <v>4033303</v>
      </c>
      <c r="C22" s="109">
        <v>0</v>
      </c>
      <c r="D22" s="109">
        <v>0</v>
      </c>
      <c r="E22" s="109">
        <v>-64019</v>
      </c>
      <c r="F22" s="109">
        <v>0</v>
      </c>
      <c r="G22" s="109">
        <v>0</v>
      </c>
      <c r="H22" s="109">
        <v>0</v>
      </c>
      <c r="I22" s="109">
        <v>0</v>
      </c>
      <c r="J22" s="109">
        <v>1991840.6</v>
      </c>
      <c r="K22" s="109">
        <v>5961124.6</v>
      </c>
    </row>
    <row r="23" spans="1:11" ht="15">
      <c r="A23" s="74" t="s">
        <v>322</v>
      </c>
      <c r="B23" s="78"/>
      <c r="C23" s="78"/>
      <c r="D23" s="78"/>
      <c r="E23" s="78"/>
      <c r="F23" s="78"/>
      <c r="G23" s="78"/>
      <c r="H23" s="78"/>
      <c r="I23" s="78"/>
      <c r="J23" s="78"/>
      <c r="K23" s="109">
        <f aca="true" t="shared" si="0" ref="K23:K32">SUM(B23:J23)</f>
        <v>0</v>
      </c>
    </row>
    <row r="24" spans="1:11" ht="15">
      <c r="A24" s="74" t="s">
        <v>311</v>
      </c>
      <c r="B24" s="78"/>
      <c r="C24" s="78"/>
      <c r="D24" s="78"/>
      <c r="E24" s="78"/>
      <c r="F24" s="78"/>
      <c r="G24" s="78"/>
      <c r="H24" s="78"/>
      <c r="I24" s="78"/>
      <c r="J24" s="78"/>
      <c r="K24" s="109">
        <f t="shared" si="0"/>
        <v>0</v>
      </c>
    </row>
    <row r="25" spans="1:11" ht="30">
      <c r="A25" s="74" t="s">
        <v>312</v>
      </c>
      <c r="B25" s="78"/>
      <c r="C25" s="78"/>
      <c r="D25" s="78"/>
      <c r="E25" s="78"/>
      <c r="F25" s="78"/>
      <c r="G25" s="78"/>
      <c r="H25" s="78"/>
      <c r="I25" s="78"/>
      <c r="J25" s="78"/>
      <c r="K25" s="109">
        <f t="shared" si="0"/>
        <v>0</v>
      </c>
    </row>
    <row r="26" spans="1:11" ht="30">
      <c r="A26" s="74" t="s">
        <v>323</v>
      </c>
      <c r="B26" s="78"/>
      <c r="C26" s="78"/>
      <c r="D26" s="78"/>
      <c r="E26" s="78"/>
      <c r="F26" s="78"/>
      <c r="G26" s="78"/>
      <c r="H26" s="78"/>
      <c r="I26" s="78"/>
      <c r="J26" s="78"/>
      <c r="K26" s="109">
        <f t="shared" si="0"/>
        <v>0</v>
      </c>
    </row>
    <row r="27" spans="1:11" ht="30">
      <c r="A27" s="74" t="s">
        <v>314</v>
      </c>
      <c r="B27" s="78"/>
      <c r="C27" s="78"/>
      <c r="D27" s="78"/>
      <c r="E27" s="78"/>
      <c r="F27" s="78"/>
      <c r="G27" s="78"/>
      <c r="H27" s="78"/>
      <c r="I27" s="78"/>
      <c r="J27" s="78"/>
      <c r="K27" s="109">
        <f t="shared" si="0"/>
        <v>0</v>
      </c>
    </row>
    <row r="28" spans="1:11" ht="30">
      <c r="A28" s="74" t="s">
        <v>324</v>
      </c>
      <c r="B28" s="78"/>
      <c r="C28" s="78"/>
      <c r="D28" s="78"/>
      <c r="E28" s="121">
        <v>337787.72</v>
      </c>
      <c r="F28" s="78"/>
      <c r="G28" s="78"/>
      <c r="H28" s="78"/>
      <c r="I28" s="78"/>
      <c r="J28" s="78"/>
      <c r="K28" s="109">
        <f t="shared" si="0"/>
        <v>337787.72</v>
      </c>
    </row>
    <row r="29" spans="1:11" ht="15">
      <c r="A29" s="74" t="s">
        <v>325</v>
      </c>
      <c r="B29" s="78"/>
      <c r="C29" s="78"/>
      <c r="D29" s="78"/>
      <c r="E29" s="78"/>
      <c r="F29" s="78"/>
      <c r="G29" s="78"/>
      <c r="H29" s="78"/>
      <c r="I29" s="78"/>
      <c r="J29" s="78">
        <f>'BU'!D110</f>
        <v>1297443.9699999993</v>
      </c>
      <c r="K29" s="109">
        <f>SUM(B29:J29)</f>
        <v>1297443.9699999993</v>
      </c>
    </row>
    <row r="30" spans="1:11" ht="15">
      <c r="A30" s="74" t="s">
        <v>317</v>
      </c>
      <c r="B30" s="78"/>
      <c r="C30" s="78"/>
      <c r="D30" s="78"/>
      <c r="E30" s="78"/>
      <c r="F30" s="78"/>
      <c r="G30" s="78"/>
      <c r="H30" s="78"/>
      <c r="I30" s="78"/>
      <c r="J30" s="78"/>
      <c r="K30" s="109">
        <f t="shared" si="0"/>
        <v>0</v>
      </c>
    </row>
    <row r="31" spans="1:12" ht="15">
      <c r="A31" s="74" t="s">
        <v>318</v>
      </c>
      <c r="B31" s="78"/>
      <c r="C31" s="78"/>
      <c r="D31" s="78"/>
      <c r="E31" s="78"/>
      <c r="F31" s="78"/>
      <c r="G31" s="78"/>
      <c r="H31" s="78"/>
      <c r="I31" s="78"/>
      <c r="J31" s="78">
        <v>-1491840.01</v>
      </c>
      <c r="K31" s="109">
        <f>SUM(B31:J31)</f>
        <v>-1491840.01</v>
      </c>
      <c r="L31" s="120"/>
    </row>
    <row r="32" spans="1:11" ht="15">
      <c r="A32" s="74" t="s">
        <v>319</v>
      </c>
      <c r="B32" s="78"/>
      <c r="C32" s="78"/>
      <c r="D32" s="78"/>
      <c r="E32" s="78"/>
      <c r="F32" s="78"/>
      <c r="G32" s="78"/>
      <c r="H32" s="78"/>
      <c r="I32" s="78"/>
      <c r="J32" s="78"/>
      <c r="K32" s="109">
        <f t="shared" si="0"/>
        <v>0</v>
      </c>
    </row>
    <row r="33" spans="1:12" ht="18" customHeight="1">
      <c r="A33" s="70" t="s">
        <v>361</v>
      </c>
      <c r="B33" s="109">
        <f aca="true" t="shared" si="1" ref="B33:I33">SUM(B22:B32)</f>
        <v>4033303</v>
      </c>
      <c r="C33" s="109">
        <f t="shared" si="1"/>
        <v>0</v>
      </c>
      <c r="D33" s="109">
        <f t="shared" si="1"/>
        <v>0</v>
      </c>
      <c r="E33" s="109">
        <f>SUM(E22:E32)</f>
        <v>273768.72</v>
      </c>
      <c r="F33" s="109">
        <f t="shared" si="1"/>
        <v>0</v>
      </c>
      <c r="G33" s="109">
        <f t="shared" si="1"/>
        <v>0</v>
      </c>
      <c r="H33" s="109">
        <f t="shared" si="1"/>
        <v>0</v>
      </c>
      <c r="I33" s="109">
        <f t="shared" si="1"/>
        <v>0</v>
      </c>
      <c r="J33" s="109">
        <f>SUM(J22:J32)</f>
        <v>1797444.5599999994</v>
      </c>
      <c r="K33" s="109">
        <f>SUM(K22:K32)</f>
        <v>6104516.279999999</v>
      </c>
      <c r="L33" s="14"/>
    </row>
    <row r="35" spans="1:10" ht="15">
      <c r="A35" s="13" t="s">
        <v>345</v>
      </c>
      <c r="B35" s="4"/>
      <c r="C35" s="4"/>
      <c r="J35" s="14"/>
    </row>
    <row r="36" spans="1:10" ht="15">
      <c r="A36" s="13" t="s">
        <v>356</v>
      </c>
      <c r="B36" s="4"/>
      <c r="C36" s="4"/>
      <c r="E36" s="14"/>
      <c r="J36" s="14"/>
    </row>
    <row r="37" spans="1:3" ht="15">
      <c r="A37" s="4"/>
      <c r="B37" s="4"/>
      <c r="C37" s="4"/>
    </row>
    <row r="38" spans="1:3" ht="15">
      <c r="A38" s="4" t="s">
        <v>354</v>
      </c>
      <c r="B38" s="4"/>
      <c r="C38" s="4"/>
    </row>
    <row r="39" spans="1:3" ht="15">
      <c r="A39" s="4" t="s">
        <v>368</v>
      </c>
      <c r="B39" s="4"/>
      <c r="C39" s="4"/>
    </row>
  </sheetData>
  <sheetProtection/>
  <mergeCells count="2">
    <mergeCell ref="A5:K5"/>
    <mergeCell ref="A6:K6"/>
  </mergeCells>
  <printOptions/>
  <pageMargins left="0.33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2016-10-18T12:14:26Z</cp:lastPrinted>
  <dcterms:created xsi:type="dcterms:W3CDTF">2012-02-03T11:53:42Z</dcterms:created>
  <dcterms:modified xsi:type="dcterms:W3CDTF">2016-10-18T14:01:27Z</dcterms:modified>
  <cp:category/>
  <cp:version/>
  <cp:contentType/>
  <cp:contentStatus/>
</cp:coreProperties>
</file>