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7740"/>
  </bookViews>
  <sheets>
    <sheet name="BS" sheetId="1" r:id="rId1"/>
    <sheet name="BU" sheetId="2" r:id="rId2"/>
    <sheet name="BNT" sheetId="3" r:id="rId3"/>
    <sheet name="PNK" sheetId="4" r:id="rId4"/>
  </sheets>
  <calcPr calcId="144525"/>
</workbook>
</file>

<file path=xl/calcChain.xml><?xml version="1.0" encoding="utf-8"?>
<calcChain xmlns="http://schemas.openxmlformats.org/spreadsheetml/2006/main">
  <c r="A37" i="4" l="1"/>
  <c r="H35" i="4"/>
  <c r="K34" i="4"/>
  <c r="K33" i="4"/>
  <c r="K32" i="4"/>
  <c r="K30" i="4"/>
  <c r="K29" i="4"/>
  <c r="K28" i="4"/>
  <c r="K27" i="4"/>
  <c r="K26" i="4"/>
  <c r="K25" i="4"/>
  <c r="H24" i="4"/>
  <c r="B24" i="4"/>
  <c r="B35" i="4" s="1"/>
  <c r="J21" i="4"/>
  <c r="J24" i="4" s="1"/>
  <c r="B21" i="4"/>
  <c r="K21" i="4" s="1"/>
  <c r="K20" i="4"/>
  <c r="K19" i="4"/>
  <c r="K18" i="4"/>
  <c r="K17" i="4"/>
  <c r="K16" i="4"/>
  <c r="K15" i="4"/>
  <c r="K14" i="4"/>
  <c r="K13" i="4"/>
  <c r="K12" i="4"/>
  <c r="K11" i="4"/>
  <c r="K10" i="4"/>
  <c r="A8" i="4"/>
  <c r="A67" i="3"/>
  <c r="E54" i="3"/>
  <c r="D54" i="3"/>
  <c r="E49" i="3"/>
  <c r="E59" i="3" s="1"/>
  <c r="D49" i="3"/>
  <c r="D59" i="3" s="1"/>
  <c r="E38" i="3"/>
  <c r="D38" i="3"/>
  <c r="D34" i="3"/>
  <c r="D32" i="3" s="1"/>
  <c r="D47" i="3" s="1"/>
  <c r="E32" i="3"/>
  <c r="E47" i="3" s="1"/>
  <c r="D24" i="3"/>
  <c r="D21" i="3" s="1"/>
  <c r="E21" i="3"/>
  <c r="E16" i="3"/>
  <c r="E30" i="3" s="1"/>
  <c r="D16" i="3"/>
  <c r="A11" i="3"/>
  <c r="C121" i="2"/>
  <c r="G117" i="2"/>
  <c r="F117" i="2"/>
  <c r="G113" i="2"/>
  <c r="F113" i="2"/>
  <c r="G103" i="2"/>
  <c r="F103" i="2"/>
  <c r="G95" i="2"/>
  <c r="G111" i="2" s="1"/>
  <c r="F95" i="2"/>
  <c r="F111" i="2" s="1"/>
  <c r="G87" i="2"/>
  <c r="F87" i="2"/>
  <c r="G80" i="2"/>
  <c r="G94" i="2" s="1"/>
  <c r="G79" i="2" s="1"/>
  <c r="F80" i="2"/>
  <c r="F94" i="2" s="1"/>
  <c r="F79" i="2" s="1"/>
  <c r="G69" i="2"/>
  <c r="F69" i="2"/>
  <c r="G64" i="2"/>
  <c r="F64" i="2"/>
  <c r="G60" i="2"/>
  <c r="G56" i="2" s="1"/>
  <c r="F60" i="2"/>
  <c r="F56" i="2" s="1"/>
  <c r="G45" i="2"/>
  <c r="F45" i="2"/>
  <c r="G39" i="2"/>
  <c r="F39" i="2"/>
  <c r="G28" i="2"/>
  <c r="F28" i="2"/>
  <c r="G27" i="2"/>
  <c r="F27" i="2"/>
  <c r="G22" i="2"/>
  <c r="F22" i="2"/>
  <c r="G13" i="2"/>
  <c r="G12" i="2" s="1"/>
  <c r="G55" i="2" s="1"/>
  <c r="G78" i="2" s="1"/>
  <c r="F13" i="2"/>
  <c r="F12" i="2" s="1"/>
  <c r="F55" i="2" s="1"/>
  <c r="F78" i="2" s="1"/>
  <c r="F112" i="2" s="1"/>
  <c r="F116" i="2" s="1"/>
  <c r="J31" i="4" s="1"/>
  <c r="K31" i="4" s="1"/>
  <c r="C8" i="2"/>
  <c r="F110" i="1"/>
  <c r="F103" i="1"/>
  <c r="F96" i="1"/>
  <c r="E96" i="1"/>
  <c r="F93" i="1"/>
  <c r="E93" i="1"/>
  <c r="F88" i="1"/>
  <c r="E88" i="1"/>
  <c r="F81" i="1"/>
  <c r="E81" i="1"/>
  <c r="F80" i="1"/>
  <c r="E80" i="1"/>
  <c r="F77" i="1"/>
  <c r="E77" i="1"/>
  <c r="F68" i="1"/>
  <c r="E68" i="1"/>
  <c r="F65" i="1"/>
  <c r="E65" i="1"/>
  <c r="E110" i="1" s="1"/>
  <c r="F58" i="1"/>
  <c r="F56" i="1"/>
  <c r="E56" i="1"/>
  <c r="F48" i="1"/>
  <c r="F47" i="1" s="1"/>
  <c r="F45" i="1" s="1"/>
  <c r="E47" i="1"/>
  <c r="E45" i="1"/>
  <c r="F41" i="1"/>
  <c r="E41" i="1"/>
  <c r="F25" i="1"/>
  <c r="E25" i="1"/>
  <c r="F24" i="1"/>
  <c r="E24" i="1"/>
  <c r="F18" i="1"/>
  <c r="F60" i="1" s="1"/>
  <c r="E18" i="1"/>
  <c r="E60" i="1" s="1"/>
  <c r="F13" i="1"/>
  <c r="E13" i="1"/>
  <c r="D30" i="3" l="1"/>
  <c r="D61" i="3" s="1"/>
  <c r="D63" i="3" s="1"/>
  <c r="G112" i="2"/>
  <c r="G116" i="2" s="1"/>
  <c r="E61" i="3"/>
  <c r="E63" i="3" s="1"/>
  <c r="J35" i="4"/>
  <c r="K24" i="4"/>
  <c r="K35" i="4" s="1"/>
</calcChain>
</file>

<file path=xl/sharedStrings.xml><?xml version="1.0" encoding="utf-8"?>
<sst xmlns="http://schemas.openxmlformats.org/spreadsheetml/2006/main" count="441" uniqueCount="375">
  <si>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</si>
  <si>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</si>
  <si>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</si>
  <si>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</si>
  <si>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</si>
  <si>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od 01.01.2016. do 31.12.2016.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</si>
  <si>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</si>
  <si>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</si>
  <si>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</si>
  <si>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</si>
  <si>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</si>
  <si>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</si>
  <si>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</si>
  <si>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</si>
  <si>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</si>
  <si>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3.9,13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</si>
  <si>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</si>
  <si>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</si>
  <si>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</si>
  <si>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</si>
  <si>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</si>
  <si>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</si>
  <si>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</si>
  <si>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</si>
  <si>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</si>
  <si>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3.10,14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</si>
  <si>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</si>
  <si>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</si>
  <si>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</si>
  <si>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</si>
  <si>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</si>
  <si>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</si>
  <si>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</si>
  <si>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</si>
  <si>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</si>
  <si>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</si>
  <si>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</si>
  <si>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3.11,15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</si>
  <si>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</si>
  <si>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</si>
  <si>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</si>
  <si>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</si>
  <si>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</si>
  <si>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</si>
  <si>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</si>
  <si>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</si>
  <si>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</si>
  <si>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</si>
  <si>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</si>
  <si>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</si>
  <si>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</si>
  <si>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</si>
  <si>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</si>
  <si>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</si>
  <si>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</si>
  <si>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</si>
  <si>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</si>
  <si>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</si>
  <si>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</si>
  <si>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</si>
  <si>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</si>
  <si>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</si>
  <si>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</si>
  <si>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</si>
  <si>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</si>
  <si>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</si>
  <si>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</si>
  <si>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</si>
  <si>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</si>
  <si>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3.11,16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</si>
  <si>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</si>
  <si>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</si>
  <si>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</si>
  <si>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</si>
  <si>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</si>
  <si>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</si>
  <si>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3.11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</si>
  <si>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</si>
  <si>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</si>
  <si>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</si>
  <si>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</si>
  <si>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</si>
  <si>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</si>
  <si>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</si>
  <si>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</si>
  <si>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</si>
  <si>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</si>
  <si>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</si>
  <si>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</si>
  <si>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</si>
  <si>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</si>
  <si>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</si>
  <si>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</si>
  <si>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</si>
  <si>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3.17,20</t>
  </si>
  <si>
    <t>UKUPNO AKTIVA</t>
  </si>
  <si>
    <t>PASIVA</t>
  </si>
  <si>
    <t>A. Osnovni kapital (A.1+A.2)</t>
  </si>
  <si>
    <t>3.12,3.13,21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</si>
  <si>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</si>
  <si>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</si>
  <si>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</si>
  <si>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</si>
  <si>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</si>
  <si>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</si>
  <si>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</si>
  <si>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</si>
  <si>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</si>
  <si>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</si>
  <si>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</si>
  <si>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</si>
  <si>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</si>
  <si>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</si>
  <si>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</si>
  <si>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</si>
  <si>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</si>
  <si>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</si>
  <si>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</si>
  <si>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</si>
  <si>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3.14,22</t>
  </si>
  <si>
    <t>C.1.2 Bruto rezervisanja za nastale prijavljene štete</t>
  </si>
  <si>
    <t>3.15,22,22.1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</si>
  <si>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</si>
  <si>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</si>
  <si>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</si>
  <si>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</si>
  <si>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</si>
  <si>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</si>
  <si>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3.14,3.16,22,22.2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</si>
  <si>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</si>
  <si>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</si>
  <si>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</si>
  <si>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</si>
  <si>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</si>
  <si>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</si>
  <si>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3.18,22,22.2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</si>
  <si>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</si>
  <si>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</si>
  <si>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</si>
  <si>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</si>
  <si>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</si>
  <si>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</si>
  <si>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</si>
  <si>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</si>
  <si>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</si>
  <si>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</si>
  <si>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</si>
  <si>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</si>
  <si>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</si>
  <si>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</si>
  <si>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</si>
  <si>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</si>
  <si>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</si>
  <si>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</si>
  <si>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Podgorici, 26.02.2017.</t>
  </si>
  <si>
    <t>Lice odgovorno za sastavljanje bilansa:  Ivana Pavlović</t>
  </si>
  <si>
    <t>Izvršni direktor:  Mersiha Hot</t>
  </si>
  <si>
    <t>_________________________________________</t>
  </si>
  <si>
    <t>_____________________________________________</t>
  </si>
  <si>
    <t>Vrsta osiguranja: 6511</t>
  </si>
  <si>
    <t>Šifra djelatnosti: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</si>
  <si>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</si>
  <si>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</si>
  <si>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</si>
  <si>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</si>
  <si>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</si>
  <si>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3.3,5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</si>
  <si>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</si>
  <si>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</si>
  <si>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</si>
  <si>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</si>
  <si>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</si>
  <si>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</si>
  <si>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</si>
  <si>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</si>
  <si>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</si>
  <si>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</si>
  <si>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</si>
  <si>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</si>
  <si>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</si>
  <si>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jesmo li imali ove prihode prošle godine?</t>
  </si>
  <si>
    <t>II  POSLOVNI RASHODI (1+2+3)</t>
  </si>
  <si>
    <t>1. Rashodi naknada šteta</t>
  </si>
  <si>
    <t>3.4,7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</si>
  <si>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</si>
  <si>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</si>
  <si>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</si>
  <si>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</si>
  <si>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</si>
  <si>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</si>
  <si>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</si>
  <si>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</si>
  <si>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</si>
  <si>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</si>
  <si>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</si>
  <si>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3.5,8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</si>
  <si>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</si>
  <si>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</si>
  <si>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</si>
  <si>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</si>
  <si>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</si>
  <si>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</si>
  <si>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</si>
  <si>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</si>
  <si>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3.6,9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</si>
  <si>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</si>
  <si>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</si>
  <si>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</si>
  <si>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</si>
  <si>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</si>
  <si>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</si>
  <si>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</si>
  <si>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</si>
  <si>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</si>
  <si>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</si>
  <si>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</si>
  <si>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3.7,10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</si>
  <si>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</si>
  <si>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</si>
  <si>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</si>
  <si>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</si>
  <si>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</si>
  <si>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</si>
  <si>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</si>
  <si>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</si>
  <si>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</si>
  <si>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</si>
  <si>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</si>
  <si>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</si>
  <si>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</si>
  <si>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</si>
  <si>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</si>
  <si>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</si>
  <si>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</si>
  <si>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</si>
  <si>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</si>
  <si>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</si>
  <si>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</si>
  <si>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</si>
  <si>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</si>
  <si>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3.8,11</t>
  </si>
  <si>
    <t>1. Prihodi od ulaganja  sredstava tehničkih rezervi i matematičke rezerve</t>
  </si>
  <si>
    <t>1.1 Prihodi od kamata</t>
  </si>
  <si>
    <t>raspodjela Ivana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</si>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</sst>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D_i_n_._-;\-* #,##0.00\ _D_i_n_._-;_-* &quot;-&quot;??\ _D_i_n_._-;_-@_-"/>
    <numFmt numFmtId="165" formatCode="#,###_-;\(#,###,000\);\-_;"/>
    <numFmt numFmtId="166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/>
    <xf numFmtId="0" fontId="18" fillId="0" borderId="0"/>
  </cellStyleXfs>
  <cellXfs count="138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5" fillId="2" borderId="1" xfId="1" applyFont="1" applyFill="1" applyBorder="1"/>
    <xf numFmtId="0" fontId="3" fillId="2" borderId="1" xfId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Protection="1">
      <protection locked="0"/>
    </xf>
    <xf numFmtId="0" fontId="3" fillId="0" borderId="1" xfId="1" applyFont="1" applyBorder="1"/>
    <xf numFmtId="0" fontId="3" fillId="0" borderId="1" xfId="1" applyFont="1" applyBorder="1" applyAlignment="1" applyProtection="1">
      <alignment horizontal="center"/>
      <protection locked="0"/>
    </xf>
    <xf numFmtId="3" fontId="3" fillId="0" borderId="1" xfId="0" applyNumberFormat="1" applyFont="1" applyBorder="1" applyProtection="1">
      <protection locked="0"/>
    </xf>
    <xf numFmtId="0" fontId="3" fillId="0" borderId="1" xfId="1" applyFont="1" applyBorder="1" applyAlignment="1">
      <alignment wrapText="1"/>
    </xf>
    <xf numFmtId="0" fontId="5" fillId="2" borderId="1" xfId="1" applyFont="1" applyFill="1" applyBorder="1" applyAlignment="1">
      <alignment wrapText="1"/>
    </xf>
    <xf numFmtId="49" fontId="3" fillId="0" borderId="1" xfId="1" applyNumberFormat="1" applyFont="1" applyBorder="1" applyAlignment="1">
      <alignment horizontal="center" wrapText="1"/>
    </xf>
    <xf numFmtId="4" fontId="3" fillId="0" borderId="0" xfId="0" applyNumberFormat="1" applyFont="1"/>
    <xf numFmtId="49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Protection="1">
      <protection locked="0"/>
    </xf>
    <xf numFmtId="164" fontId="3" fillId="0" borderId="0" xfId="2" applyFont="1"/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/>
    <xf numFmtId="3" fontId="2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3" fontId="4" fillId="0" borderId="1" xfId="0" applyNumberFormat="1" applyFont="1" applyBorder="1" applyProtection="1"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Protection="1">
      <protection locked="0"/>
    </xf>
    <xf numFmtId="0" fontId="3" fillId="0" borderId="1" xfId="1" applyFont="1" applyFill="1" applyBorder="1"/>
    <xf numFmtId="2" fontId="3" fillId="0" borderId="0" xfId="0" applyNumberFormat="1" applyFont="1"/>
    <xf numFmtId="0" fontId="4" fillId="0" borderId="1" xfId="1" applyFont="1" applyBorder="1" applyAlignment="1">
      <alignment horizontal="center"/>
    </xf>
    <xf numFmtId="0" fontId="6" fillId="2" borderId="1" xfId="1" applyFont="1" applyFill="1" applyBorder="1"/>
    <xf numFmtId="0" fontId="4" fillId="2" borderId="1" xfId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7" fillId="0" borderId="0" xfId="1" applyFont="1" applyAlignment="1" applyProtection="1">
      <alignment wrapText="1"/>
      <protection locked="0"/>
    </xf>
    <xf numFmtId="4" fontId="7" fillId="0" borderId="0" xfId="1" applyNumberFormat="1" applyFont="1" applyProtection="1">
      <protection locked="0"/>
    </xf>
    <xf numFmtId="4" fontId="7" fillId="0" borderId="0" xfId="1" applyNumberFormat="1" applyFont="1" applyFill="1" applyProtection="1">
      <protection locked="0"/>
    </xf>
    <xf numFmtId="4" fontId="8" fillId="0" borderId="0" xfId="1" applyNumberFormat="1" applyFont="1" applyProtection="1">
      <protection locked="0"/>
    </xf>
    <xf numFmtId="0" fontId="7" fillId="0" borderId="0" xfId="1" applyFont="1" applyProtection="1">
      <protection locked="0"/>
    </xf>
    <xf numFmtId="0" fontId="4" fillId="0" borderId="0" xfId="1" applyFont="1" applyAlignment="1">
      <alignment horizontal="center"/>
    </xf>
    <xf numFmtId="4" fontId="4" fillId="0" borderId="0" xfId="1" applyNumberFormat="1" applyFont="1"/>
    <xf numFmtId="4" fontId="3" fillId="0" borderId="0" xfId="1" applyNumberFormat="1" applyFont="1"/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/>
    <xf numFmtId="4" fontId="9" fillId="0" borderId="0" xfId="0" applyNumberFormat="1" applyFont="1"/>
    <xf numFmtId="165" fontId="9" fillId="0" borderId="0" xfId="0" applyNumberFormat="1" applyFont="1"/>
    <xf numFmtId="0" fontId="9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4" fontId="10" fillId="0" borderId="1" xfId="1" applyNumberFormat="1" applyFont="1" applyBorder="1" applyAlignment="1">
      <alignment horizontal="center"/>
    </xf>
    <xf numFmtId="0" fontId="4" fillId="0" borderId="0" xfId="0" applyFont="1"/>
    <xf numFmtId="4" fontId="10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0" fontId="10" fillId="2" borderId="1" xfId="1" applyFont="1" applyFill="1" applyBorder="1" applyAlignment="1">
      <alignment wrapText="1"/>
    </xf>
    <xf numFmtId="0" fontId="8" fillId="2" borderId="1" xfId="1" applyFont="1" applyFill="1" applyBorder="1" applyAlignment="1" applyProtection="1">
      <alignment horizontal="center"/>
      <protection locked="0"/>
    </xf>
    <xf numFmtId="3" fontId="10" fillId="2" borderId="1" xfId="0" applyNumberFormat="1" applyFont="1" applyFill="1" applyBorder="1" applyProtection="1">
      <protection locked="0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 applyProtection="1">
      <alignment horizontal="center"/>
      <protection locked="0"/>
    </xf>
    <xf numFmtId="3" fontId="8" fillId="0" borderId="1" xfId="0" applyNumberFormat="1" applyFont="1" applyBorder="1" applyProtection="1"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Protection="1">
      <protection locked="0"/>
    </xf>
    <xf numFmtId="0" fontId="10" fillId="0" borderId="1" xfId="1" applyFont="1" applyBorder="1" applyAlignment="1">
      <alignment horizontal="center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Border="1" applyAlignment="1">
      <alignment vertical="top" wrapText="1"/>
    </xf>
    <xf numFmtId="4" fontId="4" fillId="0" borderId="0" xfId="0" applyNumberFormat="1" applyFont="1"/>
    <xf numFmtId="165" fontId="4" fillId="0" borderId="0" xfId="0" applyNumberFormat="1" applyFont="1"/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1" applyFont="1" applyBorder="1" applyAlignment="1" applyProtection="1">
      <alignment horizontal="center"/>
      <protection locked="0"/>
    </xf>
    <xf numFmtId="0" fontId="12" fillId="0" borderId="3" xfId="1" applyFont="1" applyBorder="1" applyAlignment="1">
      <alignment horizontal="center" wrapText="1"/>
    </xf>
    <xf numFmtId="4" fontId="12" fillId="0" borderId="3" xfId="1" applyNumberFormat="1" applyFont="1" applyBorder="1" applyAlignment="1">
      <alignment horizontal="center" wrapText="1"/>
    </xf>
    <xf numFmtId="4" fontId="12" fillId="0" borderId="3" xfId="1" applyNumberFormat="1" applyFont="1" applyBorder="1" applyAlignment="1">
      <alignment horizontal="center" wrapText="1"/>
    </xf>
    <xf numFmtId="0" fontId="12" fillId="0" borderId="4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2" borderId="1" xfId="1" applyFont="1" applyFill="1" applyBorder="1" applyAlignment="1">
      <alignment wrapText="1"/>
    </xf>
    <xf numFmtId="0" fontId="12" fillId="2" borderId="1" xfId="1" applyFont="1" applyFill="1" applyBorder="1" applyAlignment="1" applyProtection="1">
      <alignment horizontal="center"/>
      <protection locked="0"/>
    </xf>
    <xf numFmtId="3" fontId="12" fillId="2" borderId="1" xfId="1" applyNumberFormat="1" applyFont="1" applyFill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2" borderId="1" xfId="1" applyFont="1" applyFill="1" applyBorder="1"/>
    <xf numFmtId="0" fontId="14" fillId="2" borderId="1" xfId="1" applyFont="1" applyFill="1" applyBorder="1" applyProtection="1">
      <protection locked="0"/>
    </xf>
    <xf numFmtId="3" fontId="10" fillId="2" borderId="1" xfId="1" applyNumberFormat="1" applyFont="1" applyFill="1" applyBorder="1" applyProtection="1">
      <protection locked="0"/>
    </xf>
    <xf numFmtId="0" fontId="14" fillId="0" borderId="1" xfId="1" applyFont="1" applyBorder="1" applyAlignment="1">
      <alignment horizontal="right"/>
    </xf>
    <xf numFmtId="0" fontId="14" fillId="0" borderId="1" xfId="1" applyFont="1" applyBorder="1" applyAlignment="1">
      <alignment wrapText="1"/>
    </xf>
    <xf numFmtId="0" fontId="14" fillId="0" borderId="1" xfId="1" applyFont="1" applyBorder="1" applyProtection="1">
      <protection locked="0"/>
    </xf>
    <xf numFmtId="3" fontId="14" fillId="0" borderId="1" xfId="1" applyNumberFormat="1" applyFont="1" applyBorder="1" applyProtection="1">
      <protection locked="0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3" fontId="14" fillId="0" borderId="1" xfId="1" applyNumberFormat="1" applyFont="1" applyFill="1" applyBorder="1" applyProtection="1">
      <protection locked="0"/>
    </xf>
    <xf numFmtId="0" fontId="14" fillId="0" borderId="1" xfId="1" applyFont="1" applyFill="1" applyBorder="1" applyProtection="1">
      <protection locked="0"/>
    </xf>
    <xf numFmtId="3" fontId="14" fillId="2" borderId="1" xfId="1" applyNumberFormat="1" applyFont="1" applyFill="1" applyBorder="1" applyProtection="1">
      <protection locked="0"/>
    </xf>
    <xf numFmtId="0" fontId="13" fillId="2" borderId="1" xfId="1" applyFont="1" applyFill="1" applyBorder="1" applyAlignment="1">
      <alignment wrapText="1"/>
    </xf>
    <xf numFmtId="0" fontId="12" fillId="0" borderId="1" xfId="1" applyFont="1" applyBorder="1" applyAlignment="1">
      <alignment horizontal="center"/>
    </xf>
    <xf numFmtId="0" fontId="12" fillId="2" borderId="1" xfId="1" applyFont="1" applyFill="1" applyBorder="1"/>
    <xf numFmtId="0" fontId="14" fillId="0" borderId="0" xfId="0" applyFont="1" applyBorder="1"/>
    <xf numFmtId="4" fontId="14" fillId="0" borderId="0" xfId="0" applyNumberFormat="1" applyFont="1" applyBorder="1"/>
    <xf numFmtId="0" fontId="3" fillId="0" borderId="0" xfId="0" applyFont="1" applyAlignment="1" applyProtection="1">
      <protection locked="0"/>
    </xf>
    <xf numFmtId="0" fontId="14" fillId="0" borderId="0" xfId="0" applyFont="1" applyBorder="1" applyProtection="1">
      <protection locked="0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1" xfId="1" applyFont="1" applyBorder="1" applyAlignment="1">
      <alignment horizontal="center" wrapText="1"/>
    </xf>
    <xf numFmtId="4" fontId="14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wrapText="1"/>
    </xf>
    <xf numFmtId="3" fontId="10" fillId="0" borderId="1" xfId="1" applyNumberFormat="1" applyFont="1" applyBorder="1" applyProtection="1">
      <protection locked="0"/>
    </xf>
    <xf numFmtId="0" fontId="10" fillId="2" borderId="1" xfId="1" applyFont="1" applyFill="1" applyBorder="1"/>
    <xf numFmtId="3" fontId="10" fillId="2" borderId="1" xfId="1" applyNumberFormat="1" applyFont="1" applyFill="1" applyBorder="1"/>
    <xf numFmtId="3" fontId="3" fillId="0" borderId="0" xfId="0" applyNumberFormat="1" applyFont="1"/>
    <xf numFmtId="0" fontId="15" fillId="0" borderId="0" xfId="0" applyFont="1" applyBorder="1" applyProtection="1">
      <protection locked="0"/>
    </xf>
    <xf numFmtId="0" fontId="3" fillId="0" borderId="0" xfId="0" applyFont="1" applyBorder="1"/>
    <xf numFmtId="4" fontId="3" fillId="0" borderId="0" xfId="0" applyNumberFormat="1" applyFont="1" applyBorder="1"/>
  </cellXfs>
  <cellStyles count="6">
    <cellStyle name="Comma 2" xfId="2"/>
    <cellStyle name="Comma 4" xfId="3"/>
    <cellStyle name="Normal" xfId="0" builtinId="0"/>
    <cellStyle name="Normal 2" xfId="4"/>
    <cellStyle name="Normal 2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2733674</xdr:colOff>
      <xdr:row>0</xdr:row>
      <xdr:rowOff>39768</xdr:rowOff>
    </xdr:from>
    <xdr:to>
      <xdr:col>2</xdr:col>
      <xdr:colOff>3609975</xdr:colOff>
      <xdr:row>5</xdr:row>
      <xdr:rowOff>19049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4" y="39768"/>
          <a:ext cx="876301" cy="81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3143250</xdr:colOff>
      <xdr:row>0</xdr:row>
      <xdr:rowOff>0</xdr:rowOff>
    </xdr:from>
    <xdr:to>
      <xdr:col>3</xdr:col>
      <xdr:colOff>3962400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3829050</xdr:colOff>
      <xdr:row>0</xdr:row>
      <xdr:rowOff>9525</xdr:rowOff>
    </xdr:from>
    <xdr:to>
      <xdr:col>1</xdr:col>
      <xdr:colOff>4581525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9525"/>
          <a:ext cx="7524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1</xdr:rowOff>
    </xdr:from>
    <xdr:to>
      <xdr:col>4</xdr:col>
      <xdr:colOff>390525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1"/>
          <a:ext cx="80962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117"/>
  <sheetViews>
    <sheetView tabSelected="1" topLeftCell="A40" workbookViewId="0">
      <selection activeCell="E56" sqref="E56"/>
    </sheetView>
  </sheetViews>
  <sheetFormatPr defaultRowHeight="12.75" x14ac:dyDescent="0.2"/>
  <cols>
    <col min="1" max="1" width="9.140625" style="5"/>
    <col min="2" max="2" width="20.5703125" style="32" customWidth="1"/>
    <col min="3" max="3" width="68" style="5" customWidth="1"/>
    <col min="4" max="4" width="15.5703125" style="32" customWidth="1"/>
    <col min="5" max="5" width="13.7109375" style="23" customWidth="1"/>
    <col min="6" max="6" width="13.7109375" style="5" customWidth="1"/>
    <col min="7" max="7" width="9.140625" style="5"/>
    <col min="8" max="8" width="16.140625" style="5" bestFit="1" customWidth="1"/>
    <col min="9" max="9" width="9.85546875" style="5" bestFit="1" customWidth="1"/>
    <col min="10" max="10" width="12" style="5" customWidth="1"/>
    <col min="11" max="11" width="9.140625" style="5"/>
    <col min="12" max="12" width="10" style="5" bestFit="1" customWidth="1"/>
    <col min="13" max="257" width="9.140625" style="5"/>
    <col min="258" max="258" width="21.85546875" style="5" customWidth="1"/>
    <col min="259" max="259" width="68" style="5" customWidth="1"/>
    <col min="260" max="260" width="10" style="5" customWidth="1"/>
    <col min="261" max="261" width="18.85546875" style="5" customWidth="1"/>
    <col min="262" max="262" width="17.140625" style="5" customWidth="1"/>
    <col min="263" max="263" width="9.140625" style="5"/>
    <col min="264" max="264" width="16.140625" style="5" bestFit="1" customWidth="1"/>
    <col min="265" max="265" width="9.85546875" style="5" bestFit="1" customWidth="1"/>
    <col min="266" max="266" width="12" style="5" customWidth="1"/>
    <col min="267" max="267" width="9.140625" style="5"/>
    <col min="268" max="268" width="10" style="5" bestFit="1" customWidth="1"/>
    <col min="269" max="513" width="9.140625" style="5"/>
    <col min="514" max="514" width="21.85546875" style="5" customWidth="1"/>
    <col min="515" max="515" width="68" style="5" customWidth="1"/>
    <col min="516" max="516" width="10" style="5" customWidth="1"/>
    <col min="517" max="517" width="18.85546875" style="5" customWidth="1"/>
    <col min="518" max="518" width="17.140625" style="5" customWidth="1"/>
    <col min="519" max="519" width="9.140625" style="5"/>
    <col min="520" max="520" width="16.140625" style="5" bestFit="1" customWidth="1"/>
    <col min="521" max="521" width="9.85546875" style="5" bestFit="1" customWidth="1"/>
    <col min="522" max="522" width="12" style="5" customWidth="1"/>
    <col min="523" max="523" width="9.140625" style="5"/>
    <col min="524" max="524" width="10" style="5" bestFit="1" customWidth="1"/>
    <col min="525" max="769" width="9.140625" style="5"/>
    <col min="770" max="770" width="21.85546875" style="5" customWidth="1"/>
    <col min="771" max="771" width="68" style="5" customWidth="1"/>
    <col min="772" max="772" width="10" style="5" customWidth="1"/>
    <col min="773" max="773" width="18.85546875" style="5" customWidth="1"/>
    <col min="774" max="774" width="17.140625" style="5" customWidth="1"/>
    <col min="775" max="775" width="9.140625" style="5"/>
    <col min="776" max="776" width="16.140625" style="5" bestFit="1" customWidth="1"/>
    <col min="777" max="777" width="9.85546875" style="5" bestFit="1" customWidth="1"/>
    <col min="778" max="778" width="12" style="5" customWidth="1"/>
    <col min="779" max="779" width="9.140625" style="5"/>
    <col min="780" max="780" width="10" style="5" bestFit="1" customWidth="1"/>
    <col min="781" max="1025" width="9.140625" style="5"/>
    <col min="1026" max="1026" width="21.85546875" style="5" customWidth="1"/>
    <col min="1027" max="1027" width="68" style="5" customWidth="1"/>
    <col min="1028" max="1028" width="10" style="5" customWidth="1"/>
    <col min="1029" max="1029" width="18.85546875" style="5" customWidth="1"/>
    <col min="1030" max="1030" width="17.140625" style="5" customWidth="1"/>
    <col min="1031" max="1031" width="9.140625" style="5"/>
    <col min="1032" max="1032" width="16.140625" style="5" bestFit="1" customWidth="1"/>
    <col min="1033" max="1033" width="9.85546875" style="5" bestFit="1" customWidth="1"/>
    <col min="1034" max="1034" width="12" style="5" customWidth="1"/>
    <col min="1035" max="1035" width="9.140625" style="5"/>
    <col min="1036" max="1036" width="10" style="5" bestFit="1" customWidth="1"/>
    <col min="1037" max="1281" width="9.140625" style="5"/>
    <col min="1282" max="1282" width="21.85546875" style="5" customWidth="1"/>
    <col min="1283" max="1283" width="68" style="5" customWidth="1"/>
    <col min="1284" max="1284" width="10" style="5" customWidth="1"/>
    <col min="1285" max="1285" width="18.85546875" style="5" customWidth="1"/>
    <col min="1286" max="1286" width="17.140625" style="5" customWidth="1"/>
    <col min="1287" max="1287" width="9.140625" style="5"/>
    <col min="1288" max="1288" width="16.140625" style="5" bestFit="1" customWidth="1"/>
    <col min="1289" max="1289" width="9.85546875" style="5" bestFit="1" customWidth="1"/>
    <col min="1290" max="1290" width="12" style="5" customWidth="1"/>
    <col min="1291" max="1291" width="9.140625" style="5"/>
    <col min="1292" max="1292" width="10" style="5" bestFit="1" customWidth="1"/>
    <col min="1293" max="1537" width="9.140625" style="5"/>
    <col min="1538" max="1538" width="21.85546875" style="5" customWidth="1"/>
    <col min="1539" max="1539" width="68" style="5" customWidth="1"/>
    <col min="1540" max="1540" width="10" style="5" customWidth="1"/>
    <col min="1541" max="1541" width="18.85546875" style="5" customWidth="1"/>
    <col min="1542" max="1542" width="17.140625" style="5" customWidth="1"/>
    <col min="1543" max="1543" width="9.140625" style="5"/>
    <col min="1544" max="1544" width="16.140625" style="5" bestFit="1" customWidth="1"/>
    <col min="1545" max="1545" width="9.85546875" style="5" bestFit="1" customWidth="1"/>
    <col min="1546" max="1546" width="12" style="5" customWidth="1"/>
    <col min="1547" max="1547" width="9.140625" style="5"/>
    <col min="1548" max="1548" width="10" style="5" bestFit="1" customWidth="1"/>
    <col min="1549" max="1793" width="9.140625" style="5"/>
    <col min="1794" max="1794" width="21.85546875" style="5" customWidth="1"/>
    <col min="1795" max="1795" width="68" style="5" customWidth="1"/>
    <col min="1796" max="1796" width="10" style="5" customWidth="1"/>
    <col min="1797" max="1797" width="18.85546875" style="5" customWidth="1"/>
    <col min="1798" max="1798" width="17.140625" style="5" customWidth="1"/>
    <col min="1799" max="1799" width="9.140625" style="5"/>
    <col min="1800" max="1800" width="16.140625" style="5" bestFit="1" customWidth="1"/>
    <col min="1801" max="1801" width="9.85546875" style="5" bestFit="1" customWidth="1"/>
    <col min="1802" max="1802" width="12" style="5" customWidth="1"/>
    <col min="1803" max="1803" width="9.140625" style="5"/>
    <col min="1804" max="1804" width="10" style="5" bestFit="1" customWidth="1"/>
    <col min="1805" max="2049" width="9.140625" style="5"/>
    <col min="2050" max="2050" width="21.85546875" style="5" customWidth="1"/>
    <col min="2051" max="2051" width="68" style="5" customWidth="1"/>
    <col min="2052" max="2052" width="10" style="5" customWidth="1"/>
    <col min="2053" max="2053" width="18.85546875" style="5" customWidth="1"/>
    <col min="2054" max="2054" width="17.140625" style="5" customWidth="1"/>
    <col min="2055" max="2055" width="9.140625" style="5"/>
    <col min="2056" max="2056" width="16.140625" style="5" bestFit="1" customWidth="1"/>
    <col min="2057" max="2057" width="9.85546875" style="5" bestFit="1" customWidth="1"/>
    <col min="2058" max="2058" width="12" style="5" customWidth="1"/>
    <col min="2059" max="2059" width="9.140625" style="5"/>
    <col min="2060" max="2060" width="10" style="5" bestFit="1" customWidth="1"/>
    <col min="2061" max="2305" width="9.140625" style="5"/>
    <col min="2306" max="2306" width="21.85546875" style="5" customWidth="1"/>
    <col min="2307" max="2307" width="68" style="5" customWidth="1"/>
    <col min="2308" max="2308" width="10" style="5" customWidth="1"/>
    <col min="2309" max="2309" width="18.85546875" style="5" customWidth="1"/>
    <col min="2310" max="2310" width="17.140625" style="5" customWidth="1"/>
    <col min="2311" max="2311" width="9.140625" style="5"/>
    <col min="2312" max="2312" width="16.140625" style="5" bestFit="1" customWidth="1"/>
    <col min="2313" max="2313" width="9.85546875" style="5" bestFit="1" customWidth="1"/>
    <col min="2314" max="2314" width="12" style="5" customWidth="1"/>
    <col min="2315" max="2315" width="9.140625" style="5"/>
    <col min="2316" max="2316" width="10" style="5" bestFit="1" customWidth="1"/>
    <col min="2317" max="2561" width="9.140625" style="5"/>
    <col min="2562" max="2562" width="21.85546875" style="5" customWidth="1"/>
    <col min="2563" max="2563" width="68" style="5" customWidth="1"/>
    <col min="2564" max="2564" width="10" style="5" customWidth="1"/>
    <col min="2565" max="2565" width="18.85546875" style="5" customWidth="1"/>
    <col min="2566" max="2566" width="17.140625" style="5" customWidth="1"/>
    <col min="2567" max="2567" width="9.140625" style="5"/>
    <col min="2568" max="2568" width="16.140625" style="5" bestFit="1" customWidth="1"/>
    <col min="2569" max="2569" width="9.85546875" style="5" bestFit="1" customWidth="1"/>
    <col min="2570" max="2570" width="12" style="5" customWidth="1"/>
    <col min="2571" max="2571" width="9.140625" style="5"/>
    <col min="2572" max="2572" width="10" style="5" bestFit="1" customWidth="1"/>
    <col min="2573" max="2817" width="9.140625" style="5"/>
    <col min="2818" max="2818" width="21.85546875" style="5" customWidth="1"/>
    <col min="2819" max="2819" width="68" style="5" customWidth="1"/>
    <col min="2820" max="2820" width="10" style="5" customWidth="1"/>
    <col min="2821" max="2821" width="18.85546875" style="5" customWidth="1"/>
    <col min="2822" max="2822" width="17.140625" style="5" customWidth="1"/>
    <col min="2823" max="2823" width="9.140625" style="5"/>
    <col min="2824" max="2824" width="16.140625" style="5" bestFit="1" customWidth="1"/>
    <col min="2825" max="2825" width="9.85546875" style="5" bestFit="1" customWidth="1"/>
    <col min="2826" max="2826" width="12" style="5" customWidth="1"/>
    <col min="2827" max="2827" width="9.140625" style="5"/>
    <col min="2828" max="2828" width="10" style="5" bestFit="1" customWidth="1"/>
    <col min="2829" max="3073" width="9.140625" style="5"/>
    <col min="3074" max="3074" width="21.85546875" style="5" customWidth="1"/>
    <col min="3075" max="3075" width="68" style="5" customWidth="1"/>
    <col min="3076" max="3076" width="10" style="5" customWidth="1"/>
    <col min="3077" max="3077" width="18.85546875" style="5" customWidth="1"/>
    <col min="3078" max="3078" width="17.140625" style="5" customWidth="1"/>
    <col min="3079" max="3079" width="9.140625" style="5"/>
    <col min="3080" max="3080" width="16.140625" style="5" bestFit="1" customWidth="1"/>
    <col min="3081" max="3081" width="9.85546875" style="5" bestFit="1" customWidth="1"/>
    <col min="3082" max="3082" width="12" style="5" customWidth="1"/>
    <col min="3083" max="3083" width="9.140625" style="5"/>
    <col min="3084" max="3084" width="10" style="5" bestFit="1" customWidth="1"/>
    <col min="3085" max="3329" width="9.140625" style="5"/>
    <col min="3330" max="3330" width="21.85546875" style="5" customWidth="1"/>
    <col min="3331" max="3331" width="68" style="5" customWidth="1"/>
    <col min="3332" max="3332" width="10" style="5" customWidth="1"/>
    <col min="3333" max="3333" width="18.85546875" style="5" customWidth="1"/>
    <col min="3334" max="3334" width="17.140625" style="5" customWidth="1"/>
    <col min="3335" max="3335" width="9.140625" style="5"/>
    <col min="3336" max="3336" width="16.140625" style="5" bestFit="1" customWidth="1"/>
    <col min="3337" max="3337" width="9.85546875" style="5" bestFit="1" customWidth="1"/>
    <col min="3338" max="3338" width="12" style="5" customWidth="1"/>
    <col min="3339" max="3339" width="9.140625" style="5"/>
    <col min="3340" max="3340" width="10" style="5" bestFit="1" customWidth="1"/>
    <col min="3341" max="3585" width="9.140625" style="5"/>
    <col min="3586" max="3586" width="21.85546875" style="5" customWidth="1"/>
    <col min="3587" max="3587" width="68" style="5" customWidth="1"/>
    <col min="3588" max="3588" width="10" style="5" customWidth="1"/>
    <col min="3589" max="3589" width="18.85546875" style="5" customWidth="1"/>
    <col min="3590" max="3590" width="17.140625" style="5" customWidth="1"/>
    <col min="3591" max="3591" width="9.140625" style="5"/>
    <col min="3592" max="3592" width="16.140625" style="5" bestFit="1" customWidth="1"/>
    <col min="3593" max="3593" width="9.85546875" style="5" bestFit="1" customWidth="1"/>
    <col min="3594" max="3594" width="12" style="5" customWidth="1"/>
    <col min="3595" max="3595" width="9.140625" style="5"/>
    <col min="3596" max="3596" width="10" style="5" bestFit="1" customWidth="1"/>
    <col min="3597" max="3841" width="9.140625" style="5"/>
    <col min="3842" max="3842" width="21.85546875" style="5" customWidth="1"/>
    <col min="3843" max="3843" width="68" style="5" customWidth="1"/>
    <col min="3844" max="3844" width="10" style="5" customWidth="1"/>
    <col min="3845" max="3845" width="18.85546875" style="5" customWidth="1"/>
    <col min="3846" max="3846" width="17.140625" style="5" customWidth="1"/>
    <col min="3847" max="3847" width="9.140625" style="5"/>
    <col min="3848" max="3848" width="16.140625" style="5" bestFit="1" customWidth="1"/>
    <col min="3849" max="3849" width="9.85546875" style="5" bestFit="1" customWidth="1"/>
    <col min="3850" max="3850" width="12" style="5" customWidth="1"/>
    <col min="3851" max="3851" width="9.140625" style="5"/>
    <col min="3852" max="3852" width="10" style="5" bestFit="1" customWidth="1"/>
    <col min="3853" max="4097" width="9.140625" style="5"/>
    <col min="4098" max="4098" width="21.85546875" style="5" customWidth="1"/>
    <col min="4099" max="4099" width="68" style="5" customWidth="1"/>
    <col min="4100" max="4100" width="10" style="5" customWidth="1"/>
    <col min="4101" max="4101" width="18.85546875" style="5" customWidth="1"/>
    <col min="4102" max="4102" width="17.140625" style="5" customWidth="1"/>
    <col min="4103" max="4103" width="9.140625" style="5"/>
    <col min="4104" max="4104" width="16.140625" style="5" bestFit="1" customWidth="1"/>
    <col min="4105" max="4105" width="9.85546875" style="5" bestFit="1" customWidth="1"/>
    <col min="4106" max="4106" width="12" style="5" customWidth="1"/>
    <col min="4107" max="4107" width="9.140625" style="5"/>
    <col min="4108" max="4108" width="10" style="5" bestFit="1" customWidth="1"/>
    <col min="4109" max="4353" width="9.140625" style="5"/>
    <col min="4354" max="4354" width="21.85546875" style="5" customWidth="1"/>
    <col min="4355" max="4355" width="68" style="5" customWidth="1"/>
    <col min="4356" max="4356" width="10" style="5" customWidth="1"/>
    <col min="4357" max="4357" width="18.85546875" style="5" customWidth="1"/>
    <col min="4358" max="4358" width="17.140625" style="5" customWidth="1"/>
    <col min="4359" max="4359" width="9.140625" style="5"/>
    <col min="4360" max="4360" width="16.140625" style="5" bestFit="1" customWidth="1"/>
    <col min="4361" max="4361" width="9.85546875" style="5" bestFit="1" customWidth="1"/>
    <col min="4362" max="4362" width="12" style="5" customWidth="1"/>
    <col min="4363" max="4363" width="9.140625" style="5"/>
    <col min="4364" max="4364" width="10" style="5" bestFit="1" customWidth="1"/>
    <col min="4365" max="4609" width="9.140625" style="5"/>
    <col min="4610" max="4610" width="21.85546875" style="5" customWidth="1"/>
    <col min="4611" max="4611" width="68" style="5" customWidth="1"/>
    <col min="4612" max="4612" width="10" style="5" customWidth="1"/>
    <col min="4613" max="4613" width="18.85546875" style="5" customWidth="1"/>
    <col min="4614" max="4614" width="17.140625" style="5" customWidth="1"/>
    <col min="4615" max="4615" width="9.140625" style="5"/>
    <col min="4616" max="4616" width="16.140625" style="5" bestFit="1" customWidth="1"/>
    <col min="4617" max="4617" width="9.85546875" style="5" bestFit="1" customWidth="1"/>
    <col min="4618" max="4618" width="12" style="5" customWidth="1"/>
    <col min="4619" max="4619" width="9.140625" style="5"/>
    <col min="4620" max="4620" width="10" style="5" bestFit="1" customWidth="1"/>
    <col min="4621" max="4865" width="9.140625" style="5"/>
    <col min="4866" max="4866" width="21.85546875" style="5" customWidth="1"/>
    <col min="4867" max="4867" width="68" style="5" customWidth="1"/>
    <col min="4868" max="4868" width="10" style="5" customWidth="1"/>
    <col min="4869" max="4869" width="18.85546875" style="5" customWidth="1"/>
    <col min="4870" max="4870" width="17.140625" style="5" customWidth="1"/>
    <col min="4871" max="4871" width="9.140625" style="5"/>
    <col min="4872" max="4872" width="16.140625" style="5" bestFit="1" customWidth="1"/>
    <col min="4873" max="4873" width="9.85546875" style="5" bestFit="1" customWidth="1"/>
    <col min="4874" max="4874" width="12" style="5" customWidth="1"/>
    <col min="4875" max="4875" width="9.140625" style="5"/>
    <col min="4876" max="4876" width="10" style="5" bestFit="1" customWidth="1"/>
    <col min="4877" max="5121" width="9.140625" style="5"/>
    <col min="5122" max="5122" width="21.85546875" style="5" customWidth="1"/>
    <col min="5123" max="5123" width="68" style="5" customWidth="1"/>
    <col min="5124" max="5124" width="10" style="5" customWidth="1"/>
    <col min="5125" max="5125" width="18.85546875" style="5" customWidth="1"/>
    <col min="5126" max="5126" width="17.140625" style="5" customWidth="1"/>
    <col min="5127" max="5127" width="9.140625" style="5"/>
    <col min="5128" max="5128" width="16.140625" style="5" bestFit="1" customWidth="1"/>
    <col min="5129" max="5129" width="9.85546875" style="5" bestFit="1" customWidth="1"/>
    <col min="5130" max="5130" width="12" style="5" customWidth="1"/>
    <col min="5131" max="5131" width="9.140625" style="5"/>
    <col min="5132" max="5132" width="10" style="5" bestFit="1" customWidth="1"/>
    <col min="5133" max="5377" width="9.140625" style="5"/>
    <col min="5378" max="5378" width="21.85546875" style="5" customWidth="1"/>
    <col min="5379" max="5379" width="68" style="5" customWidth="1"/>
    <col min="5380" max="5380" width="10" style="5" customWidth="1"/>
    <col min="5381" max="5381" width="18.85546875" style="5" customWidth="1"/>
    <col min="5382" max="5382" width="17.140625" style="5" customWidth="1"/>
    <col min="5383" max="5383" width="9.140625" style="5"/>
    <col min="5384" max="5384" width="16.140625" style="5" bestFit="1" customWidth="1"/>
    <col min="5385" max="5385" width="9.85546875" style="5" bestFit="1" customWidth="1"/>
    <col min="5386" max="5386" width="12" style="5" customWidth="1"/>
    <col min="5387" max="5387" width="9.140625" style="5"/>
    <col min="5388" max="5388" width="10" style="5" bestFit="1" customWidth="1"/>
    <col min="5389" max="5633" width="9.140625" style="5"/>
    <col min="5634" max="5634" width="21.85546875" style="5" customWidth="1"/>
    <col min="5635" max="5635" width="68" style="5" customWidth="1"/>
    <col min="5636" max="5636" width="10" style="5" customWidth="1"/>
    <col min="5637" max="5637" width="18.85546875" style="5" customWidth="1"/>
    <col min="5638" max="5638" width="17.140625" style="5" customWidth="1"/>
    <col min="5639" max="5639" width="9.140625" style="5"/>
    <col min="5640" max="5640" width="16.140625" style="5" bestFit="1" customWidth="1"/>
    <col min="5641" max="5641" width="9.85546875" style="5" bestFit="1" customWidth="1"/>
    <col min="5642" max="5642" width="12" style="5" customWidth="1"/>
    <col min="5643" max="5643" width="9.140625" style="5"/>
    <col min="5644" max="5644" width="10" style="5" bestFit="1" customWidth="1"/>
    <col min="5645" max="5889" width="9.140625" style="5"/>
    <col min="5890" max="5890" width="21.85546875" style="5" customWidth="1"/>
    <col min="5891" max="5891" width="68" style="5" customWidth="1"/>
    <col min="5892" max="5892" width="10" style="5" customWidth="1"/>
    <col min="5893" max="5893" width="18.85546875" style="5" customWidth="1"/>
    <col min="5894" max="5894" width="17.140625" style="5" customWidth="1"/>
    <col min="5895" max="5895" width="9.140625" style="5"/>
    <col min="5896" max="5896" width="16.140625" style="5" bestFit="1" customWidth="1"/>
    <col min="5897" max="5897" width="9.85546875" style="5" bestFit="1" customWidth="1"/>
    <col min="5898" max="5898" width="12" style="5" customWidth="1"/>
    <col min="5899" max="5899" width="9.140625" style="5"/>
    <col min="5900" max="5900" width="10" style="5" bestFit="1" customWidth="1"/>
    <col min="5901" max="6145" width="9.140625" style="5"/>
    <col min="6146" max="6146" width="21.85546875" style="5" customWidth="1"/>
    <col min="6147" max="6147" width="68" style="5" customWidth="1"/>
    <col min="6148" max="6148" width="10" style="5" customWidth="1"/>
    <col min="6149" max="6149" width="18.85546875" style="5" customWidth="1"/>
    <col min="6150" max="6150" width="17.140625" style="5" customWidth="1"/>
    <col min="6151" max="6151" width="9.140625" style="5"/>
    <col min="6152" max="6152" width="16.140625" style="5" bestFit="1" customWidth="1"/>
    <col min="6153" max="6153" width="9.85546875" style="5" bestFit="1" customWidth="1"/>
    <col min="6154" max="6154" width="12" style="5" customWidth="1"/>
    <col min="6155" max="6155" width="9.140625" style="5"/>
    <col min="6156" max="6156" width="10" style="5" bestFit="1" customWidth="1"/>
    <col min="6157" max="6401" width="9.140625" style="5"/>
    <col min="6402" max="6402" width="21.85546875" style="5" customWidth="1"/>
    <col min="6403" max="6403" width="68" style="5" customWidth="1"/>
    <col min="6404" max="6404" width="10" style="5" customWidth="1"/>
    <col min="6405" max="6405" width="18.85546875" style="5" customWidth="1"/>
    <col min="6406" max="6406" width="17.140625" style="5" customWidth="1"/>
    <col min="6407" max="6407" width="9.140625" style="5"/>
    <col min="6408" max="6408" width="16.140625" style="5" bestFit="1" customWidth="1"/>
    <col min="6409" max="6409" width="9.85546875" style="5" bestFit="1" customWidth="1"/>
    <col min="6410" max="6410" width="12" style="5" customWidth="1"/>
    <col min="6411" max="6411" width="9.140625" style="5"/>
    <col min="6412" max="6412" width="10" style="5" bestFit="1" customWidth="1"/>
    <col min="6413" max="6657" width="9.140625" style="5"/>
    <col min="6658" max="6658" width="21.85546875" style="5" customWidth="1"/>
    <col min="6659" max="6659" width="68" style="5" customWidth="1"/>
    <col min="6660" max="6660" width="10" style="5" customWidth="1"/>
    <col min="6661" max="6661" width="18.85546875" style="5" customWidth="1"/>
    <col min="6662" max="6662" width="17.140625" style="5" customWidth="1"/>
    <col min="6663" max="6663" width="9.140625" style="5"/>
    <col min="6664" max="6664" width="16.140625" style="5" bestFit="1" customWidth="1"/>
    <col min="6665" max="6665" width="9.85546875" style="5" bestFit="1" customWidth="1"/>
    <col min="6666" max="6666" width="12" style="5" customWidth="1"/>
    <col min="6667" max="6667" width="9.140625" style="5"/>
    <col min="6668" max="6668" width="10" style="5" bestFit="1" customWidth="1"/>
    <col min="6669" max="6913" width="9.140625" style="5"/>
    <col min="6914" max="6914" width="21.85546875" style="5" customWidth="1"/>
    <col min="6915" max="6915" width="68" style="5" customWidth="1"/>
    <col min="6916" max="6916" width="10" style="5" customWidth="1"/>
    <col min="6917" max="6917" width="18.85546875" style="5" customWidth="1"/>
    <col min="6918" max="6918" width="17.140625" style="5" customWidth="1"/>
    <col min="6919" max="6919" width="9.140625" style="5"/>
    <col min="6920" max="6920" width="16.140625" style="5" bestFit="1" customWidth="1"/>
    <col min="6921" max="6921" width="9.85546875" style="5" bestFit="1" customWidth="1"/>
    <col min="6922" max="6922" width="12" style="5" customWidth="1"/>
    <col min="6923" max="6923" width="9.140625" style="5"/>
    <col min="6924" max="6924" width="10" style="5" bestFit="1" customWidth="1"/>
    <col min="6925" max="7169" width="9.140625" style="5"/>
    <col min="7170" max="7170" width="21.85546875" style="5" customWidth="1"/>
    <col min="7171" max="7171" width="68" style="5" customWidth="1"/>
    <col min="7172" max="7172" width="10" style="5" customWidth="1"/>
    <col min="7173" max="7173" width="18.85546875" style="5" customWidth="1"/>
    <col min="7174" max="7174" width="17.140625" style="5" customWidth="1"/>
    <col min="7175" max="7175" width="9.140625" style="5"/>
    <col min="7176" max="7176" width="16.140625" style="5" bestFit="1" customWidth="1"/>
    <col min="7177" max="7177" width="9.85546875" style="5" bestFit="1" customWidth="1"/>
    <col min="7178" max="7178" width="12" style="5" customWidth="1"/>
    <col min="7179" max="7179" width="9.140625" style="5"/>
    <col min="7180" max="7180" width="10" style="5" bestFit="1" customWidth="1"/>
    <col min="7181" max="7425" width="9.140625" style="5"/>
    <col min="7426" max="7426" width="21.85546875" style="5" customWidth="1"/>
    <col min="7427" max="7427" width="68" style="5" customWidth="1"/>
    <col min="7428" max="7428" width="10" style="5" customWidth="1"/>
    <col min="7429" max="7429" width="18.85546875" style="5" customWidth="1"/>
    <col min="7430" max="7430" width="17.140625" style="5" customWidth="1"/>
    <col min="7431" max="7431" width="9.140625" style="5"/>
    <col min="7432" max="7432" width="16.140625" style="5" bestFit="1" customWidth="1"/>
    <col min="7433" max="7433" width="9.85546875" style="5" bestFit="1" customWidth="1"/>
    <col min="7434" max="7434" width="12" style="5" customWidth="1"/>
    <col min="7435" max="7435" width="9.140625" style="5"/>
    <col min="7436" max="7436" width="10" style="5" bestFit="1" customWidth="1"/>
    <col min="7437" max="7681" width="9.140625" style="5"/>
    <col min="7682" max="7682" width="21.85546875" style="5" customWidth="1"/>
    <col min="7683" max="7683" width="68" style="5" customWidth="1"/>
    <col min="7684" max="7684" width="10" style="5" customWidth="1"/>
    <col min="7685" max="7685" width="18.85546875" style="5" customWidth="1"/>
    <col min="7686" max="7686" width="17.140625" style="5" customWidth="1"/>
    <col min="7687" max="7687" width="9.140625" style="5"/>
    <col min="7688" max="7688" width="16.140625" style="5" bestFit="1" customWidth="1"/>
    <col min="7689" max="7689" width="9.85546875" style="5" bestFit="1" customWidth="1"/>
    <col min="7690" max="7690" width="12" style="5" customWidth="1"/>
    <col min="7691" max="7691" width="9.140625" style="5"/>
    <col min="7692" max="7692" width="10" style="5" bestFit="1" customWidth="1"/>
    <col min="7693" max="7937" width="9.140625" style="5"/>
    <col min="7938" max="7938" width="21.85546875" style="5" customWidth="1"/>
    <col min="7939" max="7939" width="68" style="5" customWidth="1"/>
    <col min="7940" max="7940" width="10" style="5" customWidth="1"/>
    <col min="7941" max="7941" width="18.85546875" style="5" customWidth="1"/>
    <col min="7942" max="7942" width="17.140625" style="5" customWidth="1"/>
    <col min="7943" max="7943" width="9.140625" style="5"/>
    <col min="7944" max="7944" width="16.140625" style="5" bestFit="1" customWidth="1"/>
    <col min="7945" max="7945" width="9.85546875" style="5" bestFit="1" customWidth="1"/>
    <col min="7946" max="7946" width="12" style="5" customWidth="1"/>
    <col min="7947" max="7947" width="9.140625" style="5"/>
    <col min="7948" max="7948" width="10" style="5" bestFit="1" customWidth="1"/>
    <col min="7949" max="8193" width="9.140625" style="5"/>
    <col min="8194" max="8194" width="21.85546875" style="5" customWidth="1"/>
    <col min="8195" max="8195" width="68" style="5" customWidth="1"/>
    <col min="8196" max="8196" width="10" style="5" customWidth="1"/>
    <col min="8197" max="8197" width="18.85546875" style="5" customWidth="1"/>
    <col min="8198" max="8198" width="17.140625" style="5" customWidth="1"/>
    <col min="8199" max="8199" width="9.140625" style="5"/>
    <col min="8200" max="8200" width="16.140625" style="5" bestFit="1" customWidth="1"/>
    <col min="8201" max="8201" width="9.85546875" style="5" bestFit="1" customWidth="1"/>
    <col min="8202" max="8202" width="12" style="5" customWidth="1"/>
    <col min="8203" max="8203" width="9.140625" style="5"/>
    <col min="8204" max="8204" width="10" style="5" bestFit="1" customWidth="1"/>
    <col min="8205" max="8449" width="9.140625" style="5"/>
    <col min="8450" max="8450" width="21.85546875" style="5" customWidth="1"/>
    <col min="8451" max="8451" width="68" style="5" customWidth="1"/>
    <col min="8452" max="8452" width="10" style="5" customWidth="1"/>
    <col min="8453" max="8453" width="18.85546875" style="5" customWidth="1"/>
    <col min="8454" max="8454" width="17.140625" style="5" customWidth="1"/>
    <col min="8455" max="8455" width="9.140625" style="5"/>
    <col min="8456" max="8456" width="16.140625" style="5" bestFit="1" customWidth="1"/>
    <col min="8457" max="8457" width="9.85546875" style="5" bestFit="1" customWidth="1"/>
    <col min="8458" max="8458" width="12" style="5" customWidth="1"/>
    <col min="8459" max="8459" width="9.140625" style="5"/>
    <col min="8460" max="8460" width="10" style="5" bestFit="1" customWidth="1"/>
    <col min="8461" max="8705" width="9.140625" style="5"/>
    <col min="8706" max="8706" width="21.85546875" style="5" customWidth="1"/>
    <col min="8707" max="8707" width="68" style="5" customWidth="1"/>
    <col min="8708" max="8708" width="10" style="5" customWidth="1"/>
    <col min="8709" max="8709" width="18.85546875" style="5" customWidth="1"/>
    <col min="8710" max="8710" width="17.140625" style="5" customWidth="1"/>
    <col min="8711" max="8711" width="9.140625" style="5"/>
    <col min="8712" max="8712" width="16.140625" style="5" bestFit="1" customWidth="1"/>
    <col min="8713" max="8713" width="9.85546875" style="5" bestFit="1" customWidth="1"/>
    <col min="8714" max="8714" width="12" style="5" customWidth="1"/>
    <col min="8715" max="8715" width="9.140625" style="5"/>
    <col min="8716" max="8716" width="10" style="5" bestFit="1" customWidth="1"/>
    <col min="8717" max="8961" width="9.140625" style="5"/>
    <col min="8962" max="8962" width="21.85546875" style="5" customWidth="1"/>
    <col min="8963" max="8963" width="68" style="5" customWidth="1"/>
    <col min="8964" max="8964" width="10" style="5" customWidth="1"/>
    <col min="8965" max="8965" width="18.85546875" style="5" customWidth="1"/>
    <col min="8966" max="8966" width="17.140625" style="5" customWidth="1"/>
    <col min="8967" max="8967" width="9.140625" style="5"/>
    <col min="8968" max="8968" width="16.140625" style="5" bestFit="1" customWidth="1"/>
    <col min="8969" max="8969" width="9.85546875" style="5" bestFit="1" customWidth="1"/>
    <col min="8970" max="8970" width="12" style="5" customWidth="1"/>
    <col min="8971" max="8971" width="9.140625" style="5"/>
    <col min="8972" max="8972" width="10" style="5" bestFit="1" customWidth="1"/>
    <col min="8973" max="9217" width="9.140625" style="5"/>
    <col min="9218" max="9218" width="21.85546875" style="5" customWidth="1"/>
    <col min="9219" max="9219" width="68" style="5" customWidth="1"/>
    <col min="9220" max="9220" width="10" style="5" customWidth="1"/>
    <col min="9221" max="9221" width="18.85546875" style="5" customWidth="1"/>
    <col min="9222" max="9222" width="17.140625" style="5" customWidth="1"/>
    <col min="9223" max="9223" width="9.140625" style="5"/>
    <col min="9224" max="9224" width="16.140625" style="5" bestFit="1" customWidth="1"/>
    <col min="9225" max="9225" width="9.85546875" style="5" bestFit="1" customWidth="1"/>
    <col min="9226" max="9226" width="12" style="5" customWidth="1"/>
    <col min="9227" max="9227" width="9.140625" style="5"/>
    <col min="9228" max="9228" width="10" style="5" bestFit="1" customWidth="1"/>
    <col min="9229" max="9473" width="9.140625" style="5"/>
    <col min="9474" max="9474" width="21.85546875" style="5" customWidth="1"/>
    <col min="9475" max="9475" width="68" style="5" customWidth="1"/>
    <col min="9476" max="9476" width="10" style="5" customWidth="1"/>
    <col min="9477" max="9477" width="18.85546875" style="5" customWidth="1"/>
    <col min="9478" max="9478" width="17.140625" style="5" customWidth="1"/>
    <col min="9479" max="9479" width="9.140625" style="5"/>
    <col min="9480" max="9480" width="16.140625" style="5" bestFit="1" customWidth="1"/>
    <col min="9481" max="9481" width="9.85546875" style="5" bestFit="1" customWidth="1"/>
    <col min="9482" max="9482" width="12" style="5" customWidth="1"/>
    <col min="9483" max="9483" width="9.140625" style="5"/>
    <col min="9484" max="9484" width="10" style="5" bestFit="1" customWidth="1"/>
    <col min="9485" max="9729" width="9.140625" style="5"/>
    <col min="9730" max="9730" width="21.85546875" style="5" customWidth="1"/>
    <col min="9731" max="9731" width="68" style="5" customWidth="1"/>
    <col min="9732" max="9732" width="10" style="5" customWidth="1"/>
    <col min="9733" max="9733" width="18.85546875" style="5" customWidth="1"/>
    <col min="9734" max="9734" width="17.140625" style="5" customWidth="1"/>
    <col min="9735" max="9735" width="9.140625" style="5"/>
    <col min="9736" max="9736" width="16.140625" style="5" bestFit="1" customWidth="1"/>
    <col min="9737" max="9737" width="9.85546875" style="5" bestFit="1" customWidth="1"/>
    <col min="9738" max="9738" width="12" style="5" customWidth="1"/>
    <col min="9739" max="9739" width="9.140625" style="5"/>
    <col min="9740" max="9740" width="10" style="5" bestFit="1" customWidth="1"/>
    <col min="9741" max="9985" width="9.140625" style="5"/>
    <col min="9986" max="9986" width="21.85546875" style="5" customWidth="1"/>
    <col min="9987" max="9987" width="68" style="5" customWidth="1"/>
    <col min="9988" max="9988" width="10" style="5" customWidth="1"/>
    <col min="9989" max="9989" width="18.85546875" style="5" customWidth="1"/>
    <col min="9990" max="9990" width="17.140625" style="5" customWidth="1"/>
    <col min="9991" max="9991" width="9.140625" style="5"/>
    <col min="9992" max="9992" width="16.140625" style="5" bestFit="1" customWidth="1"/>
    <col min="9993" max="9993" width="9.85546875" style="5" bestFit="1" customWidth="1"/>
    <col min="9994" max="9994" width="12" style="5" customWidth="1"/>
    <col min="9995" max="9995" width="9.140625" style="5"/>
    <col min="9996" max="9996" width="10" style="5" bestFit="1" customWidth="1"/>
    <col min="9997" max="10241" width="9.140625" style="5"/>
    <col min="10242" max="10242" width="21.85546875" style="5" customWidth="1"/>
    <col min="10243" max="10243" width="68" style="5" customWidth="1"/>
    <col min="10244" max="10244" width="10" style="5" customWidth="1"/>
    <col min="10245" max="10245" width="18.85546875" style="5" customWidth="1"/>
    <col min="10246" max="10246" width="17.140625" style="5" customWidth="1"/>
    <col min="10247" max="10247" width="9.140625" style="5"/>
    <col min="10248" max="10248" width="16.140625" style="5" bestFit="1" customWidth="1"/>
    <col min="10249" max="10249" width="9.85546875" style="5" bestFit="1" customWidth="1"/>
    <col min="10250" max="10250" width="12" style="5" customWidth="1"/>
    <col min="10251" max="10251" width="9.140625" style="5"/>
    <col min="10252" max="10252" width="10" style="5" bestFit="1" customWidth="1"/>
    <col min="10253" max="10497" width="9.140625" style="5"/>
    <col min="10498" max="10498" width="21.85546875" style="5" customWidth="1"/>
    <col min="10499" max="10499" width="68" style="5" customWidth="1"/>
    <col min="10500" max="10500" width="10" style="5" customWidth="1"/>
    <col min="10501" max="10501" width="18.85546875" style="5" customWidth="1"/>
    <col min="10502" max="10502" width="17.140625" style="5" customWidth="1"/>
    <col min="10503" max="10503" width="9.140625" style="5"/>
    <col min="10504" max="10504" width="16.140625" style="5" bestFit="1" customWidth="1"/>
    <col min="10505" max="10505" width="9.85546875" style="5" bestFit="1" customWidth="1"/>
    <col min="10506" max="10506" width="12" style="5" customWidth="1"/>
    <col min="10507" max="10507" width="9.140625" style="5"/>
    <col min="10508" max="10508" width="10" style="5" bestFit="1" customWidth="1"/>
    <col min="10509" max="10753" width="9.140625" style="5"/>
    <col min="10754" max="10754" width="21.85546875" style="5" customWidth="1"/>
    <col min="10755" max="10755" width="68" style="5" customWidth="1"/>
    <col min="10756" max="10756" width="10" style="5" customWidth="1"/>
    <col min="10757" max="10757" width="18.85546875" style="5" customWidth="1"/>
    <col min="10758" max="10758" width="17.140625" style="5" customWidth="1"/>
    <col min="10759" max="10759" width="9.140625" style="5"/>
    <col min="10760" max="10760" width="16.140625" style="5" bestFit="1" customWidth="1"/>
    <col min="10761" max="10761" width="9.85546875" style="5" bestFit="1" customWidth="1"/>
    <col min="10762" max="10762" width="12" style="5" customWidth="1"/>
    <col min="10763" max="10763" width="9.140625" style="5"/>
    <col min="10764" max="10764" width="10" style="5" bestFit="1" customWidth="1"/>
    <col min="10765" max="11009" width="9.140625" style="5"/>
    <col min="11010" max="11010" width="21.85546875" style="5" customWidth="1"/>
    <col min="11011" max="11011" width="68" style="5" customWidth="1"/>
    <col min="11012" max="11012" width="10" style="5" customWidth="1"/>
    <col min="11013" max="11013" width="18.85546875" style="5" customWidth="1"/>
    <col min="11014" max="11014" width="17.140625" style="5" customWidth="1"/>
    <col min="11015" max="11015" width="9.140625" style="5"/>
    <col min="11016" max="11016" width="16.140625" style="5" bestFit="1" customWidth="1"/>
    <col min="11017" max="11017" width="9.85546875" style="5" bestFit="1" customWidth="1"/>
    <col min="11018" max="11018" width="12" style="5" customWidth="1"/>
    <col min="11019" max="11019" width="9.140625" style="5"/>
    <col min="11020" max="11020" width="10" style="5" bestFit="1" customWidth="1"/>
    <col min="11021" max="11265" width="9.140625" style="5"/>
    <col min="11266" max="11266" width="21.85546875" style="5" customWidth="1"/>
    <col min="11267" max="11267" width="68" style="5" customWidth="1"/>
    <col min="11268" max="11268" width="10" style="5" customWidth="1"/>
    <col min="11269" max="11269" width="18.85546875" style="5" customWidth="1"/>
    <col min="11270" max="11270" width="17.140625" style="5" customWidth="1"/>
    <col min="11271" max="11271" width="9.140625" style="5"/>
    <col min="11272" max="11272" width="16.140625" style="5" bestFit="1" customWidth="1"/>
    <col min="11273" max="11273" width="9.85546875" style="5" bestFit="1" customWidth="1"/>
    <col min="11274" max="11274" width="12" style="5" customWidth="1"/>
    <col min="11275" max="11275" width="9.140625" style="5"/>
    <col min="11276" max="11276" width="10" style="5" bestFit="1" customWidth="1"/>
    <col min="11277" max="11521" width="9.140625" style="5"/>
    <col min="11522" max="11522" width="21.85546875" style="5" customWidth="1"/>
    <col min="11523" max="11523" width="68" style="5" customWidth="1"/>
    <col min="11524" max="11524" width="10" style="5" customWidth="1"/>
    <col min="11525" max="11525" width="18.85546875" style="5" customWidth="1"/>
    <col min="11526" max="11526" width="17.140625" style="5" customWidth="1"/>
    <col min="11527" max="11527" width="9.140625" style="5"/>
    <col min="11528" max="11528" width="16.140625" style="5" bestFit="1" customWidth="1"/>
    <col min="11529" max="11529" width="9.85546875" style="5" bestFit="1" customWidth="1"/>
    <col min="11530" max="11530" width="12" style="5" customWidth="1"/>
    <col min="11531" max="11531" width="9.140625" style="5"/>
    <col min="11532" max="11532" width="10" style="5" bestFit="1" customWidth="1"/>
    <col min="11533" max="11777" width="9.140625" style="5"/>
    <col min="11778" max="11778" width="21.85546875" style="5" customWidth="1"/>
    <col min="11779" max="11779" width="68" style="5" customWidth="1"/>
    <col min="11780" max="11780" width="10" style="5" customWidth="1"/>
    <col min="11781" max="11781" width="18.85546875" style="5" customWidth="1"/>
    <col min="11782" max="11782" width="17.140625" style="5" customWidth="1"/>
    <col min="11783" max="11783" width="9.140625" style="5"/>
    <col min="11784" max="11784" width="16.140625" style="5" bestFit="1" customWidth="1"/>
    <col min="11785" max="11785" width="9.85546875" style="5" bestFit="1" customWidth="1"/>
    <col min="11786" max="11786" width="12" style="5" customWidth="1"/>
    <col min="11787" max="11787" width="9.140625" style="5"/>
    <col min="11788" max="11788" width="10" style="5" bestFit="1" customWidth="1"/>
    <col min="11789" max="12033" width="9.140625" style="5"/>
    <col min="12034" max="12034" width="21.85546875" style="5" customWidth="1"/>
    <col min="12035" max="12035" width="68" style="5" customWidth="1"/>
    <col min="12036" max="12036" width="10" style="5" customWidth="1"/>
    <col min="12037" max="12037" width="18.85546875" style="5" customWidth="1"/>
    <col min="12038" max="12038" width="17.140625" style="5" customWidth="1"/>
    <col min="12039" max="12039" width="9.140625" style="5"/>
    <col min="12040" max="12040" width="16.140625" style="5" bestFit="1" customWidth="1"/>
    <col min="12041" max="12041" width="9.85546875" style="5" bestFit="1" customWidth="1"/>
    <col min="12042" max="12042" width="12" style="5" customWidth="1"/>
    <col min="12043" max="12043" width="9.140625" style="5"/>
    <col min="12044" max="12044" width="10" style="5" bestFit="1" customWidth="1"/>
    <col min="12045" max="12289" width="9.140625" style="5"/>
    <col min="12290" max="12290" width="21.85546875" style="5" customWidth="1"/>
    <col min="12291" max="12291" width="68" style="5" customWidth="1"/>
    <col min="12292" max="12292" width="10" style="5" customWidth="1"/>
    <col min="12293" max="12293" width="18.85546875" style="5" customWidth="1"/>
    <col min="12294" max="12294" width="17.140625" style="5" customWidth="1"/>
    <col min="12295" max="12295" width="9.140625" style="5"/>
    <col min="12296" max="12296" width="16.140625" style="5" bestFit="1" customWidth="1"/>
    <col min="12297" max="12297" width="9.85546875" style="5" bestFit="1" customWidth="1"/>
    <col min="12298" max="12298" width="12" style="5" customWidth="1"/>
    <col min="12299" max="12299" width="9.140625" style="5"/>
    <col min="12300" max="12300" width="10" style="5" bestFit="1" customWidth="1"/>
    <col min="12301" max="12545" width="9.140625" style="5"/>
    <col min="12546" max="12546" width="21.85546875" style="5" customWidth="1"/>
    <col min="12547" max="12547" width="68" style="5" customWidth="1"/>
    <col min="12548" max="12548" width="10" style="5" customWidth="1"/>
    <col min="12549" max="12549" width="18.85546875" style="5" customWidth="1"/>
    <col min="12550" max="12550" width="17.140625" style="5" customWidth="1"/>
    <col min="12551" max="12551" width="9.140625" style="5"/>
    <col min="12552" max="12552" width="16.140625" style="5" bestFit="1" customWidth="1"/>
    <col min="12553" max="12553" width="9.85546875" style="5" bestFit="1" customWidth="1"/>
    <col min="12554" max="12554" width="12" style="5" customWidth="1"/>
    <col min="12555" max="12555" width="9.140625" style="5"/>
    <col min="12556" max="12556" width="10" style="5" bestFit="1" customWidth="1"/>
    <col min="12557" max="12801" width="9.140625" style="5"/>
    <col min="12802" max="12802" width="21.85546875" style="5" customWidth="1"/>
    <col min="12803" max="12803" width="68" style="5" customWidth="1"/>
    <col min="12804" max="12804" width="10" style="5" customWidth="1"/>
    <col min="12805" max="12805" width="18.85546875" style="5" customWidth="1"/>
    <col min="12806" max="12806" width="17.140625" style="5" customWidth="1"/>
    <col min="12807" max="12807" width="9.140625" style="5"/>
    <col min="12808" max="12808" width="16.140625" style="5" bestFit="1" customWidth="1"/>
    <col min="12809" max="12809" width="9.85546875" style="5" bestFit="1" customWidth="1"/>
    <col min="12810" max="12810" width="12" style="5" customWidth="1"/>
    <col min="12811" max="12811" width="9.140625" style="5"/>
    <col min="12812" max="12812" width="10" style="5" bestFit="1" customWidth="1"/>
    <col min="12813" max="13057" width="9.140625" style="5"/>
    <col min="13058" max="13058" width="21.85546875" style="5" customWidth="1"/>
    <col min="13059" max="13059" width="68" style="5" customWidth="1"/>
    <col min="13060" max="13060" width="10" style="5" customWidth="1"/>
    <col min="13061" max="13061" width="18.85546875" style="5" customWidth="1"/>
    <col min="13062" max="13062" width="17.140625" style="5" customWidth="1"/>
    <col min="13063" max="13063" width="9.140625" style="5"/>
    <col min="13064" max="13064" width="16.140625" style="5" bestFit="1" customWidth="1"/>
    <col min="13065" max="13065" width="9.85546875" style="5" bestFit="1" customWidth="1"/>
    <col min="13066" max="13066" width="12" style="5" customWidth="1"/>
    <col min="13067" max="13067" width="9.140625" style="5"/>
    <col min="13068" max="13068" width="10" style="5" bestFit="1" customWidth="1"/>
    <col min="13069" max="13313" width="9.140625" style="5"/>
    <col min="13314" max="13314" width="21.85546875" style="5" customWidth="1"/>
    <col min="13315" max="13315" width="68" style="5" customWidth="1"/>
    <col min="13316" max="13316" width="10" style="5" customWidth="1"/>
    <col min="13317" max="13317" width="18.85546875" style="5" customWidth="1"/>
    <col min="13318" max="13318" width="17.140625" style="5" customWidth="1"/>
    <col min="13319" max="13319" width="9.140625" style="5"/>
    <col min="13320" max="13320" width="16.140625" style="5" bestFit="1" customWidth="1"/>
    <col min="13321" max="13321" width="9.85546875" style="5" bestFit="1" customWidth="1"/>
    <col min="13322" max="13322" width="12" style="5" customWidth="1"/>
    <col min="13323" max="13323" width="9.140625" style="5"/>
    <col min="13324" max="13324" width="10" style="5" bestFit="1" customWidth="1"/>
    <col min="13325" max="13569" width="9.140625" style="5"/>
    <col min="13570" max="13570" width="21.85546875" style="5" customWidth="1"/>
    <col min="13571" max="13571" width="68" style="5" customWidth="1"/>
    <col min="13572" max="13572" width="10" style="5" customWidth="1"/>
    <col min="13573" max="13573" width="18.85546875" style="5" customWidth="1"/>
    <col min="13574" max="13574" width="17.140625" style="5" customWidth="1"/>
    <col min="13575" max="13575" width="9.140625" style="5"/>
    <col min="13576" max="13576" width="16.140625" style="5" bestFit="1" customWidth="1"/>
    <col min="13577" max="13577" width="9.85546875" style="5" bestFit="1" customWidth="1"/>
    <col min="13578" max="13578" width="12" style="5" customWidth="1"/>
    <col min="13579" max="13579" width="9.140625" style="5"/>
    <col min="13580" max="13580" width="10" style="5" bestFit="1" customWidth="1"/>
    <col min="13581" max="13825" width="9.140625" style="5"/>
    <col min="13826" max="13826" width="21.85546875" style="5" customWidth="1"/>
    <col min="13827" max="13827" width="68" style="5" customWidth="1"/>
    <col min="13828" max="13828" width="10" style="5" customWidth="1"/>
    <col min="13829" max="13829" width="18.85546875" style="5" customWidth="1"/>
    <col min="13830" max="13830" width="17.140625" style="5" customWidth="1"/>
    <col min="13831" max="13831" width="9.140625" style="5"/>
    <col min="13832" max="13832" width="16.140625" style="5" bestFit="1" customWidth="1"/>
    <col min="13833" max="13833" width="9.85546875" style="5" bestFit="1" customWidth="1"/>
    <col min="13834" max="13834" width="12" style="5" customWidth="1"/>
    <col min="13835" max="13835" width="9.140625" style="5"/>
    <col min="13836" max="13836" width="10" style="5" bestFit="1" customWidth="1"/>
    <col min="13837" max="14081" width="9.140625" style="5"/>
    <col min="14082" max="14082" width="21.85546875" style="5" customWidth="1"/>
    <col min="14083" max="14083" width="68" style="5" customWidth="1"/>
    <col min="14084" max="14084" width="10" style="5" customWidth="1"/>
    <col min="14085" max="14085" width="18.85546875" style="5" customWidth="1"/>
    <col min="14086" max="14086" width="17.140625" style="5" customWidth="1"/>
    <col min="14087" max="14087" width="9.140625" style="5"/>
    <col min="14088" max="14088" width="16.140625" style="5" bestFit="1" customWidth="1"/>
    <col min="14089" max="14089" width="9.85546875" style="5" bestFit="1" customWidth="1"/>
    <col min="14090" max="14090" width="12" style="5" customWidth="1"/>
    <col min="14091" max="14091" width="9.140625" style="5"/>
    <col min="14092" max="14092" width="10" style="5" bestFit="1" customWidth="1"/>
    <col min="14093" max="14337" width="9.140625" style="5"/>
    <col min="14338" max="14338" width="21.85546875" style="5" customWidth="1"/>
    <col min="14339" max="14339" width="68" style="5" customWidth="1"/>
    <col min="14340" max="14340" width="10" style="5" customWidth="1"/>
    <col min="14341" max="14341" width="18.85546875" style="5" customWidth="1"/>
    <col min="14342" max="14342" width="17.140625" style="5" customWidth="1"/>
    <col min="14343" max="14343" width="9.140625" style="5"/>
    <col min="14344" max="14344" width="16.140625" style="5" bestFit="1" customWidth="1"/>
    <col min="14345" max="14345" width="9.85546875" style="5" bestFit="1" customWidth="1"/>
    <col min="14346" max="14346" width="12" style="5" customWidth="1"/>
    <col min="14347" max="14347" width="9.140625" style="5"/>
    <col min="14348" max="14348" width="10" style="5" bestFit="1" customWidth="1"/>
    <col min="14349" max="14593" width="9.140625" style="5"/>
    <col min="14594" max="14594" width="21.85546875" style="5" customWidth="1"/>
    <col min="14595" max="14595" width="68" style="5" customWidth="1"/>
    <col min="14596" max="14596" width="10" style="5" customWidth="1"/>
    <col min="14597" max="14597" width="18.85546875" style="5" customWidth="1"/>
    <col min="14598" max="14598" width="17.140625" style="5" customWidth="1"/>
    <col min="14599" max="14599" width="9.140625" style="5"/>
    <col min="14600" max="14600" width="16.140625" style="5" bestFit="1" customWidth="1"/>
    <col min="14601" max="14601" width="9.85546875" style="5" bestFit="1" customWidth="1"/>
    <col min="14602" max="14602" width="12" style="5" customWidth="1"/>
    <col min="14603" max="14603" width="9.140625" style="5"/>
    <col min="14604" max="14604" width="10" style="5" bestFit="1" customWidth="1"/>
    <col min="14605" max="14849" width="9.140625" style="5"/>
    <col min="14850" max="14850" width="21.85546875" style="5" customWidth="1"/>
    <col min="14851" max="14851" width="68" style="5" customWidth="1"/>
    <col min="14852" max="14852" width="10" style="5" customWidth="1"/>
    <col min="14853" max="14853" width="18.85546875" style="5" customWidth="1"/>
    <col min="14854" max="14854" width="17.140625" style="5" customWidth="1"/>
    <col min="14855" max="14855" width="9.140625" style="5"/>
    <col min="14856" max="14856" width="16.140625" style="5" bestFit="1" customWidth="1"/>
    <col min="14857" max="14857" width="9.85546875" style="5" bestFit="1" customWidth="1"/>
    <col min="14858" max="14858" width="12" style="5" customWidth="1"/>
    <col min="14859" max="14859" width="9.140625" style="5"/>
    <col min="14860" max="14860" width="10" style="5" bestFit="1" customWidth="1"/>
    <col min="14861" max="15105" width="9.140625" style="5"/>
    <col min="15106" max="15106" width="21.85546875" style="5" customWidth="1"/>
    <col min="15107" max="15107" width="68" style="5" customWidth="1"/>
    <col min="15108" max="15108" width="10" style="5" customWidth="1"/>
    <col min="15109" max="15109" width="18.85546875" style="5" customWidth="1"/>
    <col min="15110" max="15110" width="17.140625" style="5" customWidth="1"/>
    <col min="15111" max="15111" width="9.140625" style="5"/>
    <col min="15112" max="15112" width="16.140625" style="5" bestFit="1" customWidth="1"/>
    <col min="15113" max="15113" width="9.85546875" style="5" bestFit="1" customWidth="1"/>
    <col min="15114" max="15114" width="12" style="5" customWidth="1"/>
    <col min="15115" max="15115" width="9.140625" style="5"/>
    <col min="15116" max="15116" width="10" style="5" bestFit="1" customWidth="1"/>
    <col min="15117" max="15361" width="9.140625" style="5"/>
    <col min="15362" max="15362" width="21.85546875" style="5" customWidth="1"/>
    <col min="15363" max="15363" width="68" style="5" customWidth="1"/>
    <col min="15364" max="15364" width="10" style="5" customWidth="1"/>
    <col min="15365" max="15365" width="18.85546875" style="5" customWidth="1"/>
    <col min="15366" max="15366" width="17.140625" style="5" customWidth="1"/>
    <col min="15367" max="15367" width="9.140625" style="5"/>
    <col min="15368" max="15368" width="16.140625" style="5" bestFit="1" customWidth="1"/>
    <col min="15369" max="15369" width="9.85546875" style="5" bestFit="1" customWidth="1"/>
    <col min="15370" max="15370" width="12" style="5" customWidth="1"/>
    <col min="15371" max="15371" width="9.140625" style="5"/>
    <col min="15372" max="15372" width="10" style="5" bestFit="1" customWidth="1"/>
    <col min="15373" max="15617" width="9.140625" style="5"/>
    <col min="15618" max="15618" width="21.85546875" style="5" customWidth="1"/>
    <col min="15619" max="15619" width="68" style="5" customWidth="1"/>
    <col min="15620" max="15620" width="10" style="5" customWidth="1"/>
    <col min="15621" max="15621" width="18.85546875" style="5" customWidth="1"/>
    <col min="15622" max="15622" width="17.140625" style="5" customWidth="1"/>
    <col min="15623" max="15623" width="9.140625" style="5"/>
    <col min="15624" max="15624" width="16.140625" style="5" bestFit="1" customWidth="1"/>
    <col min="15625" max="15625" width="9.85546875" style="5" bestFit="1" customWidth="1"/>
    <col min="15626" max="15626" width="12" style="5" customWidth="1"/>
    <col min="15627" max="15627" width="9.140625" style="5"/>
    <col min="15628" max="15628" width="10" style="5" bestFit="1" customWidth="1"/>
    <col min="15629" max="15873" width="9.140625" style="5"/>
    <col min="15874" max="15874" width="21.85546875" style="5" customWidth="1"/>
    <col min="15875" max="15875" width="68" style="5" customWidth="1"/>
    <col min="15876" max="15876" width="10" style="5" customWidth="1"/>
    <col min="15877" max="15877" width="18.85546875" style="5" customWidth="1"/>
    <col min="15878" max="15878" width="17.140625" style="5" customWidth="1"/>
    <col min="15879" max="15879" width="9.140625" style="5"/>
    <col min="15880" max="15880" width="16.140625" style="5" bestFit="1" customWidth="1"/>
    <col min="15881" max="15881" width="9.85546875" style="5" bestFit="1" customWidth="1"/>
    <col min="15882" max="15882" width="12" style="5" customWidth="1"/>
    <col min="15883" max="15883" width="9.140625" style="5"/>
    <col min="15884" max="15884" width="10" style="5" bestFit="1" customWidth="1"/>
    <col min="15885" max="16129" width="9.140625" style="5"/>
    <col min="16130" max="16130" width="21.85546875" style="5" customWidth="1"/>
    <col min="16131" max="16131" width="68" style="5" customWidth="1"/>
    <col min="16132" max="16132" width="10" style="5" customWidth="1"/>
    <col min="16133" max="16133" width="18.85546875" style="5" customWidth="1"/>
    <col min="16134" max="16134" width="17.140625" style="5" customWidth="1"/>
    <col min="16135" max="16135" width="9.140625" style="5"/>
    <col min="16136" max="16136" width="16.140625" style="5" bestFit="1" customWidth="1"/>
    <col min="16137" max="16137" width="9.85546875" style="5" bestFit="1" customWidth="1"/>
    <col min="16138" max="16138" width="12" style="5" customWidth="1"/>
    <col min="16139" max="16139" width="9.140625" style="5"/>
    <col min="16140" max="16140" width="10" style="5" bestFit="1" customWidth="1"/>
    <col min="16141" max="16384" width="9.140625" style="5"/>
  </cols>
  <sheetData>
    <row r="1" spans="2:6" x14ac:dyDescent="0.2">
      <c r="B1" s="1" t="s">
        <v>0</v>
      </c>
      <c r="C1" s="1"/>
      <c r="D1" s="2"/>
      <c r="E1" s="3"/>
      <c r="F1" s="4"/>
    </row>
    <row r="2" spans="2:6" ht="15" x14ac:dyDescent="0.25">
      <c r="B2" s="1" t="s">
        <v>1</v>
      </c>
      <c r="C2" s="1"/>
      <c r="D2"/>
      <c r="E2" s="3"/>
      <c r="F2" s="4"/>
    </row>
    <row r="3" spans="2:6" x14ac:dyDescent="0.2">
      <c r="B3" s="1" t="s">
        <v>2</v>
      </c>
      <c r="C3" s="1"/>
      <c r="D3" s="2"/>
      <c r="E3" s="3"/>
      <c r="F3" s="4"/>
    </row>
    <row r="4" spans="2:6" x14ac:dyDescent="0.2">
      <c r="B4" s="1" t="s">
        <v>3</v>
      </c>
      <c r="C4" s="1"/>
      <c r="D4" s="2"/>
      <c r="E4" s="3"/>
      <c r="F4" s="4"/>
    </row>
    <row r="5" spans="2:6" x14ac:dyDescent="0.2">
      <c r="B5" s="6"/>
      <c r="C5" s="6"/>
      <c r="D5" s="2"/>
      <c r="E5" s="3"/>
      <c r="F5" s="4"/>
    </row>
    <row r="6" spans="2:6" x14ac:dyDescent="0.2">
      <c r="B6" s="6"/>
      <c r="C6" s="6"/>
      <c r="D6" s="2"/>
      <c r="E6" s="3"/>
      <c r="F6" s="4"/>
    </row>
    <row r="7" spans="2:6" x14ac:dyDescent="0.2">
      <c r="B7" s="7" t="s">
        <v>4</v>
      </c>
      <c r="C7" s="7"/>
      <c r="D7" s="7"/>
      <c r="E7" s="7"/>
      <c r="F7" s="7"/>
    </row>
    <row r="8" spans="2:6" x14ac:dyDescent="0.2">
      <c r="B8" s="8" t="s">
        <v>5</v>
      </c>
      <c r="C8" s="8"/>
      <c r="D8" s="8"/>
      <c r="E8" s="8"/>
      <c r="F8" s="8"/>
    </row>
    <row r="9" spans="2:6" x14ac:dyDescent="0.2">
      <c r="B9" s="7" t="s">
        <v>6</v>
      </c>
      <c r="C9" s="7"/>
      <c r="D9" s="7"/>
      <c r="E9" s="7"/>
      <c r="F9" s="7"/>
    </row>
    <row r="10" spans="2:6" x14ac:dyDescent="0.2">
      <c r="B10" s="9" t="s">
        <v>7</v>
      </c>
      <c r="C10" s="9" t="s">
        <v>8</v>
      </c>
      <c r="D10" s="9" t="s">
        <v>9</v>
      </c>
      <c r="E10" s="9" t="s">
        <v>10</v>
      </c>
      <c r="F10" s="9"/>
    </row>
    <row r="11" spans="2:6" ht="25.5" x14ac:dyDescent="0.2">
      <c r="B11" s="9"/>
      <c r="C11" s="9"/>
      <c r="D11" s="9"/>
      <c r="E11" s="10" t="s">
        <v>11</v>
      </c>
      <c r="F11" s="11" t="s">
        <v>12</v>
      </c>
    </row>
    <row r="12" spans="2:6" ht="12" customHeight="1" x14ac:dyDescent="0.2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" customHeight="1" x14ac:dyDescent="0.2">
      <c r="B13" s="13" t="s">
        <v>13</v>
      </c>
      <c r="C13" s="14" t="s">
        <v>14</v>
      </c>
      <c r="D13" s="15" t="s">
        <v>15</v>
      </c>
      <c r="E13" s="16">
        <f>+E14+E15+E16+E17</f>
        <v>2588.4510000000009</v>
      </c>
      <c r="F13" s="16">
        <f>+F14+F15+F16+F17</f>
        <v>15475.36</v>
      </c>
    </row>
    <row r="14" spans="2:6" ht="12" customHeight="1" x14ac:dyDescent="0.2">
      <c r="B14" s="13" t="s">
        <v>16</v>
      </c>
      <c r="C14" s="17" t="s">
        <v>17</v>
      </c>
      <c r="D14" s="18"/>
      <c r="E14" s="19"/>
      <c r="F14" s="19"/>
    </row>
    <row r="15" spans="2:6" ht="12" customHeight="1" x14ac:dyDescent="0.2">
      <c r="B15" s="13" t="s">
        <v>18</v>
      </c>
      <c r="C15" s="17" t="s">
        <v>19</v>
      </c>
      <c r="D15" s="18"/>
      <c r="E15" s="19">
        <v>115607.1</v>
      </c>
      <c r="F15" s="19">
        <v>115309.6</v>
      </c>
    </row>
    <row r="16" spans="2:6" ht="12" customHeight="1" x14ac:dyDescent="0.2">
      <c r="B16" s="13" t="s">
        <v>20</v>
      </c>
      <c r="C16" s="20" t="s">
        <v>21</v>
      </c>
      <c r="D16" s="18"/>
      <c r="E16" s="19"/>
      <c r="F16" s="19"/>
    </row>
    <row r="17" spans="2:8" ht="12" customHeight="1" x14ac:dyDescent="0.2">
      <c r="B17" s="13" t="s">
        <v>22</v>
      </c>
      <c r="C17" s="17" t="s">
        <v>23</v>
      </c>
      <c r="D17" s="18"/>
      <c r="E17" s="19">
        <v>-113018.649</v>
      </c>
      <c r="F17" s="19">
        <v>-99834.240000000005</v>
      </c>
    </row>
    <row r="18" spans="2:8" ht="12" customHeight="1" x14ac:dyDescent="0.2">
      <c r="B18" s="13" t="s">
        <v>13</v>
      </c>
      <c r="C18" s="21" t="s">
        <v>24</v>
      </c>
      <c r="D18" s="15" t="s">
        <v>25</v>
      </c>
      <c r="E18" s="16">
        <f>+E19+E20+E21+E22+E23</f>
        <v>101675.1542</v>
      </c>
      <c r="F18" s="16">
        <f>+F19+F20+F21+F22+F23</f>
        <v>17783.800000000003</v>
      </c>
    </row>
    <row r="19" spans="2:8" ht="12" customHeight="1" x14ac:dyDescent="0.2">
      <c r="B19" s="13" t="s">
        <v>26</v>
      </c>
      <c r="C19" s="17" t="s">
        <v>27</v>
      </c>
      <c r="D19" s="18"/>
      <c r="E19" s="19">
        <v>2246.8000000000002</v>
      </c>
      <c r="F19" s="19">
        <v>2246.8000000000002</v>
      </c>
    </row>
    <row r="20" spans="2:8" ht="12" customHeight="1" x14ac:dyDescent="0.2">
      <c r="B20" s="13" t="s">
        <v>28</v>
      </c>
      <c r="C20" s="17" t="s">
        <v>29</v>
      </c>
      <c r="D20" s="18"/>
      <c r="E20" s="19">
        <v>157640.99000000002</v>
      </c>
      <c r="F20" s="19">
        <v>76294.59</v>
      </c>
    </row>
    <row r="21" spans="2:8" ht="12" customHeight="1" x14ac:dyDescent="0.2">
      <c r="B21" s="13" t="s">
        <v>30</v>
      </c>
      <c r="C21" s="20" t="s">
        <v>31</v>
      </c>
      <c r="D21" s="18"/>
      <c r="E21" s="19"/>
      <c r="F21" s="19"/>
    </row>
    <row r="22" spans="2:8" ht="12" customHeight="1" x14ac:dyDescent="0.2">
      <c r="B22" s="13" t="s">
        <v>32</v>
      </c>
      <c r="C22" s="20" t="s">
        <v>33</v>
      </c>
      <c r="D22" s="18"/>
      <c r="E22" s="19"/>
      <c r="F22" s="19"/>
    </row>
    <row r="23" spans="2:8" ht="12" customHeight="1" x14ac:dyDescent="0.2">
      <c r="B23" s="13" t="s">
        <v>34</v>
      </c>
      <c r="C23" s="20" t="s">
        <v>35</v>
      </c>
      <c r="D23" s="18"/>
      <c r="E23" s="19">
        <v>-58212.635800000004</v>
      </c>
      <c r="F23" s="19">
        <v>-60757.59</v>
      </c>
    </row>
    <row r="24" spans="2:8" ht="12" customHeight="1" x14ac:dyDescent="0.2">
      <c r="B24" s="13" t="s">
        <v>13</v>
      </c>
      <c r="C24" s="14" t="s">
        <v>36</v>
      </c>
      <c r="D24" s="15" t="s">
        <v>37</v>
      </c>
      <c r="E24" s="16">
        <f>+E26</f>
        <v>8174364.4763000002</v>
      </c>
      <c r="F24" s="16">
        <f>+F26</f>
        <v>6055672.2199999997</v>
      </c>
    </row>
    <row r="25" spans="2:8" ht="12" customHeight="1" x14ac:dyDescent="0.2">
      <c r="B25" s="13" t="s">
        <v>13</v>
      </c>
      <c r="C25" s="17" t="s">
        <v>38</v>
      </c>
      <c r="D25" s="18"/>
      <c r="E25" s="19">
        <f>+E26</f>
        <v>8174364.4763000002</v>
      </c>
      <c r="F25" s="19">
        <f>+F26</f>
        <v>6055672.2199999997</v>
      </c>
    </row>
    <row r="26" spans="2:8" ht="12" customHeight="1" x14ac:dyDescent="0.2">
      <c r="B26" s="22" t="s">
        <v>39</v>
      </c>
      <c r="C26" s="17" t="s">
        <v>40</v>
      </c>
      <c r="D26" s="18"/>
      <c r="E26" s="19">
        <v>8174364.4763000002</v>
      </c>
      <c r="F26" s="19">
        <v>6055672.2199999997</v>
      </c>
      <c r="H26" s="23"/>
    </row>
    <row r="27" spans="2:8" ht="12" customHeight="1" x14ac:dyDescent="0.2">
      <c r="B27" s="22" t="s">
        <v>41</v>
      </c>
      <c r="C27" s="17" t="s">
        <v>42</v>
      </c>
      <c r="D27" s="18"/>
      <c r="E27" s="19"/>
      <c r="F27" s="19"/>
    </row>
    <row r="28" spans="2:8" ht="12" customHeight="1" x14ac:dyDescent="0.2">
      <c r="B28" s="22" t="s">
        <v>43</v>
      </c>
      <c r="C28" s="17" t="s">
        <v>44</v>
      </c>
      <c r="D28" s="18"/>
      <c r="E28" s="19"/>
      <c r="F28" s="19"/>
    </row>
    <row r="29" spans="2:8" ht="12" customHeight="1" x14ac:dyDescent="0.2">
      <c r="B29" s="22" t="s">
        <v>45</v>
      </c>
      <c r="C29" s="17" t="s">
        <v>46</v>
      </c>
      <c r="D29" s="18"/>
      <c r="E29" s="19"/>
      <c r="F29" s="19"/>
    </row>
    <row r="30" spans="2:8" ht="12" customHeight="1" x14ac:dyDescent="0.2">
      <c r="B30" s="22" t="s">
        <v>47</v>
      </c>
      <c r="C30" s="17" t="s">
        <v>48</v>
      </c>
      <c r="D30" s="18"/>
      <c r="E30" s="19"/>
      <c r="F30" s="19"/>
    </row>
    <row r="31" spans="2:8" ht="12" customHeight="1" x14ac:dyDescent="0.2">
      <c r="B31" s="22" t="s">
        <v>49</v>
      </c>
      <c r="C31" s="20" t="s">
        <v>50</v>
      </c>
      <c r="D31" s="18"/>
      <c r="E31" s="19"/>
      <c r="F31" s="19"/>
    </row>
    <row r="32" spans="2:8" ht="12" customHeight="1" x14ac:dyDescent="0.2">
      <c r="B32" s="13" t="s">
        <v>51</v>
      </c>
      <c r="C32" s="17" t="s">
        <v>52</v>
      </c>
      <c r="D32" s="18"/>
      <c r="E32" s="19"/>
      <c r="F32" s="19"/>
    </row>
    <row r="33" spans="2:6" ht="12" customHeight="1" x14ac:dyDescent="0.2">
      <c r="B33" s="13" t="s">
        <v>53</v>
      </c>
      <c r="C33" s="17" t="s">
        <v>54</v>
      </c>
      <c r="D33" s="18"/>
      <c r="E33" s="19"/>
      <c r="F33" s="19"/>
    </row>
    <row r="34" spans="2:6" ht="12" customHeight="1" x14ac:dyDescent="0.2">
      <c r="B34" s="22" t="s">
        <v>55</v>
      </c>
      <c r="C34" s="17" t="s">
        <v>56</v>
      </c>
      <c r="D34" s="18"/>
      <c r="E34" s="19"/>
      <c r="F34" s="19"/>
    </row>
    <row r="35" spans="2:6" ht="12" customHeight="1" x14ac:dyDescent="0.2">
      <c r="B35" s="22" t="s">
        <v>57</v>
      </c>
      <c r="C35" s="17" t="s">
        <v>58</v>
      </c>
      <c r="D35" s="18"/>
      <c r="E35" s="19"/>
      <c r="F35" s="19"/>
    </row>
    <row r="36" spans="2:6" ht="12" customHeight="1" x14ac:dyDescent="0.2">
      <c r="B36" s="22" t="s">
        <v>59</v>
      </c>
      <c r="C36" s="17" t="s">
        <v>60</v>
      </c>
      <c r="D36" s="18"/>
      <c r="E36" s="19"/>
      <c r="F36" s="19"/>
    </row>
    <row r="37" spans="2:6" ht="12" customHeight="1" x14ac:dyDescent="0.2">
      <c r="B37" s="13" t="s">
        <v>13</v>
      </c>
      <c r="C37" s="20" t="s">
        <v>61</v>
      </c>
      <c r="D37" s="18"/>
      <c r="E37" s="19"/>
      <c r="F37" s="19"/>
    </row>
    <row r="38" spans="2:6" ht="12" customHeight="1" x14ac:dyDescent="0.2">
      <c r="B38" s="22" t="s">
        <v>62</v>
      </c>
      <c r="C38" s="20" t="s">
        <v>63</v>
      </c>
      <c r="D38" s="18"/>
      <c r="E38" s="19"/>
      <c r="F38" s="19"/>
    </row>
    <row r="39" spans="2:6" ht="12" customHeight="1" x14ac:dyDescent="0.2">
      <c r="B39" s="13" t="s">
        <v>64</v>
      </c>
      <c r="C39" s="20" t="s">
        <v>65</v>
      </c>
      <c r="D39" s="18"/>
      <c r="E39" s="19"/>
      <c r="F39" s="19"/>
    </row>
    <row r="40" spans="2:6" ht="12" customHeight="1" x14ac:dyDescent="0.2">
      <c r="B40" s="13" t="s">
        <v>66</v>
      </c>
      <c r="C40" s="20" t="s">
        <v>67</v>
      </c>
      <c r="D40" s="18"/>
      <c r="E40" s="19"/>
      <c r="F40" s="19"/>
    </row>
    <row r="41" spans="2:6" ht="12" customHeight="1" x14ac:dyDescent="0.2">
      <c r="B41" s="13" t="s">
        <v>13</v>
      </c>
      <c r="C41" s="14" t="s">
        <v>68</v>
      </c>
      <c r="D41" s="15" t="s">
        <v>69</v>
      </c>
      <c r="E41" s="16">
        <f>+E43+E44</f>
        <v>814670.85999999987</v>
      </c>
      <c r="F41" s="16">
        <f>+F43+F44</f>
        <v>1076568.22</v>
      </c>
    </row>
    <row r="42" spans="2:6" ht="12" customHeight="1" x14ac:dyDescent="0.2">
      <c r="B42" s="13" t="s">
        <v>70</v>
      </c>
      <c r="C42" s="17" t="s">
        <v>71</v>
      </c>
      <c r="D42" s="18"/>
      <c r="E42" s="19"/>
      <c r="F42" s="19"/>
    </row>
    <row r="43" spans="2:6" ht="12" customHeight="1" x14ac:dyDescent="0.2">
      <c r="B43" s="13" t="s">
        <v>72</v>
      </c>
      <c r="C43" s="17" t="s">
        <v>73</v>
      </c>
      <c r="D43" s="18"/>
      <c r="E43" s="19">
        <v>814670.85999999987</v>
      </c>
      <c r="F43" s="19">
        <v>1076568.22</v>
      </c>
    </row>
    <row r="44" spans="2:6" ht="12" customHeight="1" x14ac:dyDescent="0.2">
      <c r="B44" s="13">
        <v>186</v>
      </c>
      <c r="C44" s="17" t="s">
        <v>74</v>
      </c>
      <c r="D44" s="18"/>
      <c r="E44" s="19"/>
      <c r="F44" s="19"/>
    </row>
    <row r="45" spans="2:6" ht="12" customHeight="1" x14ac:dyDescent="0.2">
      <c r="B45" s="13" t="s">
        <v>13</v>
      </c>
      <c r="C45" s="14" t="s">
        <v>75</v>
      </c>
      <c r="D45" s="24" t="s">
        <v>76</v>
      </c>
      <c r="E45" s="16">
        <f>+E46+E47+E54</f>
        <v>872417.47000000719</v>
      </c>
      <c r="F45" s="16">
        <f>+F46+F47+F54</f>
        <v>641123.4800000001</v>
      </c>
    </row>
    <row r="46" spans="2:6" ht="12" customHeight="1" x14ac:dyDescent="0.2">
      <c r="B46" s="13">
        <v>11</v>
      </c>
      <c r="C46" s="17" t="s">
        <v>77</v>
      </c>
      <c r="D46" s="18">
        <v>17</v>
      </c>
      <c r="E46" s="19">
        <v>64745.129999998811</v>
      </c>
      <c r="F46" s="19">
        <v>31842.14</v>
      </c>
    </row>
    <row r="47" spans="2:6" ht="12" customHeight="1" x14ac:dyDescent="0.2">
      <c r="B47" s="13" t="s">
        <v>13</v>
      </c>
      <c r="C47" s="17" t="s">
        <v>78</v>
      </c>
      <c r="D47" s="25">
        <v>18</v>
      </c>
      <c r="E47" s="26">
        <f>+E48+E49+E50+E51+E52+E53</f>
        <v>807672.34000000835</v>
      </c>
      <c r="F47" s="26">
        <f>+F48+F49+F50+F51+F52+F53</f>
        <v>609281.34000000008</v>
      </c>
    </row>
    <row r="48" spans="2:6" ht="12" customHeight="1" x14ac:dyDescent="0.2">
      <c r="B48" s="13">
        <v>12</v>
      </c>
      <c r="C48" s="17" t="s">
        <v>79</v>
      </c>
      <c r="D48" s="25"/>
      <c r="E48" s="26">
        <v>74798.440000008355</v>
      </c>
      <c r="F48" s="26">
        <f>87663.34-13439.63</f>
        <v>74223.709999999992</v>
      </c>
    </row>
    <row r="49" spans="2:10" ht="12" customHeight="1" x14ac:dyDescent="0.2">
      <c r="B49" s="13">
        <v>13</v>
      </c>
      <c r="C49" s="17" t="s">
        <v>80</v>
      </c>
      <c r="D49" s="25"/>
      <c r="E49" s="26"/>
      <c r="F49" s="26">
        <v>0</v>
      </c>
    </row>
    <row r="50" spans="2:10" ht="12" customHeight="1" x14ac:dyDescent="0.2">
      <c r="B50" s="13">
        <v>14</v>
      </c>
      <c r="C50" s="17" t="s">
        <v>81</v>
      </c>
      <c r="D50" s="25"/>
      <c r="E50" s="26"/>
      <c r="F50" s="26">
        <v>14722.84</v>
      </c>
    </row>
    <row r="51" spans="2:10" ht="12" customHeight="1" x14ac:dyDescent="0.2">
      <c r="B51" s="13">
        <v>15</v>
      </c>
      <c r="C51" s="17" t="s">
        <v>82</v>
      </c>
      <c r="D51" s="25"/>
      <c r="E51" s="26">
        <v>6784.04</v>
      </c>
      <c r="F51" s="26">
        <v>0</v>
      </c>
    </row>
    <row r="52" spans="2:10" ht="12" customHeight="1" x14ac:dyDescent="0.2">
      <c r="B52" s="13">
        <v>16</v>
      </c>
      <c r="C52" s="17" t="s">
        <v>83</v>
      </c>
      <c r="D52" s="25"/>
      <c r="E52" s="26">
        <v>700000</v>
      </c>
      <c r="F52" s="26">
        <v>500000</v>
      </c>
    </row>
    <row r="53" spans="2:10" ht="12" customHeight="1" x14ac:dyDescent="0.2">
      <c r="B53" s="13">
        <v>17</v>
      </c>
      <c r="C53" s="17" t="s">
        <v>84</v>
      </c>
      <c r="D53" s="25"/>
      <c r="E53" s="26">
        <v>26089.860000000004</v>
      </c>
      <c r="F53" s="26">
        <v>20334.79</v>
      </c>
    </row>
    <row r="54" spans="2:10" ht="12" customHeight="1" x14ac:dyDescent="0.2">
      <c r="B54" s="22" t="s">
        <v>85</v>
      </c>
      <c r="C54" s="17" t="s">
        <v>86</v>
      </c>
      <c r="D54" s="25"/>
      <c r="E54" s="26"/>
      <c r="F54" s="26">
        <v>0</v>
      </c>
    </row>
    <row r="55" spans="2:10" ht="12" customHeight="1" x14ac:dyDescent="0.2">
      <c r="B55" s="22" t="s">
        <v>87</v>
      </c>
      <c r="C55" s="14" t="s">
        <v>88</v>
      </c>
      <c r="D55" s="15"/>
      <c r="E55" s="16">
        <v>0</v>
      </c>
      <c r="F55" s="16">
        <v>0</v>
      </c>
    </row>
    <row r="56" spans="2:10" ht="12" customHeight="1" x14ac:dyDescent="0.2">
      <c r="B56" s="13" t="s">
        <v>13</v>
      </c>
      <c r="C56" s="14" t="s">
        <v>89</v>
      </c>
      <c r="D56" s="15">
        <v>19</v>
      </c>
      <c r="E56" s="16">
        <f>+E57+E58</f>
        <v>228537.93940000021</v>
      </c>
      <c r="F56" s="16">
        <f>+F57+F58</f>
        <v>180496.30000000002</v>
      </c>
    </row>
    <row r="57" spans="2:10" ht="12" customHeight="1" x14ac:dyDescent="0.2">
      <c r="B57" s="13">
        <v>192</v>
      </c>
      <c r="C57" s="17" t="s">
        <v>90</v>
      </c>
      <c r="D57" s="18"/>
      <c r="E57" s="19"/>
      <c r="F57" s="19"/>
    </row>
    <row r="58" spans="2:10" ht="12" customHeight="1" x14ac:dyDescent="0.2">
      <c r="B58" s="22" t="s">
        <v>91</v>
      </c>
      <c r="C58" s="17" t="s">
        <v>92</v>
      </c>
      <c r="D58" s="18"/>
      <c r="E58" s="19">
        <v>228537.93940000021</v>
      </c>
      <c r="F58" s="19">
        <f>171293.42+4400+4802.88</f>
        <v>180496.30000000002</v>
      </c>
    </row>
    <row r="59" spans="2:10" ht="12" customHeight="1" x14ac:dyDescent="0.2">
      <c r="B59" s="13"/>
      <c r="C59" s="14" t="s">
        <v>93</v>
      </c>
      <c r="D59" s="24" t="s">
        <v>94</v>
      </c>
      <c r="E59" s="16">
        <v>19232.79</v>
      </c>
      <c r="F59" s="16">
        <v>53808.28</v>
      </c>
    </row>
    <row r="60" spans="2:10" ht="12" customHeight="1" x14ac:dyDescent="0.2">
      <c r="B60" s="13"/>
      <c r="C60" s="14" t="s">
        <v>95</v>
      </c>
      <c r="D60" s="15"/>
      <c r="E60" s="16">
        <f>+E13+E18+E24+E41+E45+E55+E59+E56</f>
        <v>10213487.140900007</v>
      </c>
      <c r="F60" s="16">
        <f>+F13+F18+F24+F41+F45+F55+F59+F56</f>
        <v>8040927.6600000001</v>
      </c>
      <c r="H60" s="27"/>
      <c r="I60" s="23"/>
      <c r="J60" s="23"/>
    </row>
    <row r="61" spans="2:10" ht="12" customHeight="1" x14ac:dyDescent="0.2">
      <c r="B61" s="28" t="s">
        <v>96</v>
      </c>
      <c r="C61" s="28"/>
      <c r="D61" s="28"/>
      <c r="E61" s="28"/>
      <c r="F61" s="28"/>
    </row>
    <row r="62" spans="2:10" ht="12" customHeight="1" x14ac:dyDescent="0.2">
      <c r="B62" s="29" t="s">
        <v>7</v>
      </c>
      <c r="C62" s="29" t="s">
        <v>8</v>
      </c>
      <c r="D62" s="29" t="s">
        <v>9</v>
      </c>
      <c r="E62" s="29" t="s">
        <v>10</v>
      </c>
      <c r="F62" s="29"/>
    </row>
    <row r="63" spans="2:10" ht="12" customHeight="1" x14ac:dyDescent="0.2">
      <c r="B63" s="29"/>
      <c r="C63" s="29"/>
      <c r="D63" s="29"/>
      <c r="E63" s="10" t="s">
        <v>11</v>
      </c>
      <c r="F63" s="11" t="s">
        <v>12</v>
      </c>
    </row>
    <row r="64" spans="2:10" ht="12" customHeight="1" x14ac:dyDescent="0.2">
      <c r="B64" s="12">
        <v>1</v>
      </c>
      <c r="C64" s="12">
        <v>2</v>
      </c>
      <c r="D64" s="12">
        <v>3</v>
      </c>
      <c r="E64" s="12">
        <v>4</v>
      </c>
      <c r="F64" s="12">
        <v>5</v>
      </c>
    </row>
    <row r="65" spans="2:8" ht="12" customHeight="1" x14ac:dyDescent="0.2">
      <c r="B65" s="12" t="s">
        <v>13</v>
      </c>
      <c r="C65" s="30" t="s">
        <v>97</v>
      </c>
      <c r="D65" s="15" t="s">
        <v>98</v>
      </c>
      <c r="E65" s="31">
        <f>+E66+E656</f>
        <v>5225837.12</v>
      </c>
      <c r="F65" s="31">
        <f>+F66+F656</f>
        <v>4025831.18</v>
      </c>
    </row>
    <row r="66" spans="2:8" ht="12" customHeight="1" x14ac:dyDescent="0.2">
      <c r="B66" s="12">
        <v>900</v>
      </c>
      <c r="C66" s="17" t="s">
        <v>99</v>
      </c>
      <c r="D66" s="18"/>
      <c r="E66" s="19">
        <v>5225837.12</v>
      </c>
      <c r="F66" s="19">
        <v>4025831.18</v>
      </c>
    </row>
    <row r="67" spans="2:8" ht="12" customHeight="1" x14ac:dyDescent="0.2">
      <c r="B67" s="12">
        <v>901</v>
      </c>
      <c r="C67" s="17" t="s">
        <v>100</v>
      </c>
      <c r="D67" s="18"/>
      <c r="E67" s="19"/>
      <c r="F67" s="19"/>
    </row>
    <row r="68" spans="2:8" ht="12" customHeight="1" x14ac:dyDescent="0.2">
      <c r="B68" s="12" t="s">
        <v>13</v>
      </c>
      <c r="C68" s="30" t="s">
        <v>101</v>
      </c>
      <c r="D68" s="15" t="s">
        <v>98</v>
      </c>
      <c r="E68" s="31">
        <f>+E69+E70+E75+E76+E77</f>
        <v>-1742032.7099999902</v>
      </c>
      <c r="F68" s="31">
        <f>+F69+F70+F75+F76+F77</f>
        <v>-1798678.5801043962</v>
      </c>
    </row>
    <row r="69" spans="2:8" ht="12" customHeight="1" x14ac:dyDescent="0.2">
      <c r="B69" s="12">
        <v>910</v>
      </c>
      <c r="C69" s="17" t="s">
        <v>102</v>
      </c>
      <c r="D69" s="18"/>
      <c r="E69" s="19"/>
      <c r="F69" s="19"/>
    </row>
    <row r="70" spans="2:8" ht="12" customHeight="1" x14ac:dyDescent="0.2">
      <c r="B70" s="12">
        <v>911</v>
      </c>
      <c r="C70" s="17" t="s">
        <v>103</v>
      </c>
      <c r="D70" s="18"/>
      <c r="E70" s="19"/>
      <c r="F70" s="19"/>
    </row>
    <row r="71" spans="2:8" ht="12" customHeight="1" x14ac:dyDescent="0.2">
      <c r="B71" s="12" t="s">
        <v>13</v>
      </c>
      <c r="C71" s="17" t="s">
        <v>104</v>
      </c>
      <c r="D71" s="18"/>
      <c r="E71" s="19"/>
      <c r="F71" s="19"/>
    </row>
    <row r="72" spans="2:8" ht="12" customHeight="1" x14ac:dyDescent="0.2">
      <c r="B72" s="12" t="s">
        <v>13</v>
      </c>
      <c r="C72" s="17" t="s">
        <v>105</v>
      </c>
      <c r="D72" s="18"/>
      <c r="E72" s="19"/>
      <c r="F72" s="19"/>
    </row>
    <row r="73" spans="2:8" ht="12" customHeight="1" x14ac:dyDescent="0.2">
      <c r="B73" s="12" t="s">
        <v>13</v>
      </c>
      <c r="C73" s="17" t="s">
        <v>106</v>
      </c>
      <c r="D73" s="18"/>
      <c r="E73" s="19"/>
      <c r="F73" s="19"/>
    </row>
    <row r="74" spans="2:8" ht="12" customHeight="1" x14ac:dyDescent="0.2">
      <c r="B74" s="12" t="s">
        <v>13</v>
      </c>
      <c r="C74" s="17" t="s">
        <v>107</v>
      </c>
      <c r="D74" s="18"/>
      <c r="E74" s="19"/>
      <c r="F74" s="19"/>
    </row>
    <row r="75" spans="2:8" ht="12" customHeight="1" x14ac:dyDescent="0.2">
      <c r="B75" s="12">
        <v>919</v>
      </c>
      <c r="C75" s="17" t="s">
        <v>108</v>
      </c>
      <c r="D75" s="18"/>
      <c r="E75" s="19"/>
      <c r="F75" s="19"/>
    </row>
    <row r="76" spans="2:8" ht="12" customHeight="1" x14ac:dyDescent="0.2">
      <c r="B76" s="12" t="s">
        <v>109</v>
      </c>
      <c r="C76" s="17" t="s">
        <v>110</v>
      </c>
      <c r="D76" s="18"/>
      <c r="E76" s="26"/>
      <c r="F76" s="26"/>
    </row>
    <row r="77" spans="2:8" ht="12" customHeight="1" x14ac:dyDescent="0.2">
      <c r="B77" s="12" t="s">
        <v>13</v>
      </c>
      <c r="C77" s="17" t="s">
        <v>111</v>
      </c>
      <c r="D77" s="18"/>
      <c r="E77" s="26">
        <f>+E78+E79</f>
        <v>-1742032.7099999902</v>
      </c>
      <c r="F77" s="26">
        <f>+F78+F79</f>
        <v>-1798678.5801043962</v>
      </c>
      <c r="H77" s="23"/>
    </row>
    <row r="78" spans="2:8" ht="12" customHeight="1" x14ac:dyDescent="0.2">
      <c r="B78" s="12" t="s">
        <v>112</v>
      </c>
      <c r="C78" s="17" t="s">
        <v>113</v>
      </c>
      <c r="D78" s="18"/>
      <c r="E78" s="26">
        <v>-1945555.57</v>
      </c>
      <c r="F78" s="26">
        <v>-2008502.86</v>
      </c>
    </row>
    <row r="79" spans="2:8" ht="12" customHeight="1" x14ac:dyDescent="0.2">
      <c r="B79" s="12" t="s">
        <v>114</v>
      </c>
      <c r="C79" s="17" t="s">
        <v>115</v>
      </c>
      <c r="D79" s="25"/>
      <c r="E79" s="26">
        <v>203522.86000001</v>
      </c>
      <c r="F79" s="26">
        <v>209824.27989560395</v>
      </c>
    </row>
    <row r="80" spans="2:8" ht="12" customHeight="1" x14ac:dyDescent="0.2">
      <c r="B80" s="12" t="s">
        <v>13</v>
      </c>
      <c r="C80" s="30" t="s">
        <v>116</v>
      </c>
      <c r="D80" s="15"/>
      <c r="E80" s="31">
        <f>+E81+E88+E93</f>
        <v>6333952.7700000005</v>
      </c>
      <c r="F80" s="31">
        <f>+F81+F88+F93</f>
        <v>5577738.1099999994</v>
      </c>
    </row>
    <row r="81" spans="2:6" ht="12" customHeight="1" x14ac:dyDescent="0.2">
      <c r="B81" s="12" t="s">
        <v>13</v>
      </c>
      <c r="C81" s="17" t="s">
        <v>117</v>
      </c>
      <c r="E81" s="19">
        <f>+E82+E83+E84</f>
        <v>60743.75</v>
      </c>
      <c r="F81" s="19">
        <f>+F82+F83+F84</f>
        <v>88831.81</v>
      </c>
    </row>
    <row r="82" spans="2:6" ht="12" customHeight="1" x14ac:dyDescent="0.2">
      <c r="B82" s="12">
        <v>980</v>
      </c>
      <c r="C82" s="17" t="s">
        <v>118</v>
      </c>
      <c r="D82" s="18" t="s">
        <v>119</v>
      </c>
      <c r="E82" s="19">
        <v>26309.72</v>
      </c>
      <c r="F82" s="19">
        <v>25955.919999999998</v>
      </c>
    </row>
    <row r="83" spans="2:6" ht="12" customHeight="1" x14ac:dyDescent="0.2">
      <c r="B83" s="12">
        <v>982</v>
      </c>
      <c r="C83" s="17" t="s">
        <v>120</v>
      </c>
      <c r="D83" s="18" t="s">
        <v>121</v>
      </c>
      <c r="E83" s="19">
        <v>19737.07</v>
      </c>
      <c r="F83" s="19">
        <v>37994.11</v>
      </c>
    </row>
    <row r="84" spans="2:6" ht="12" customHeight="1" x14ac:dyDescent="0.2">
      <c r="B84" s="12">
        <v>983</v>
      </c>
      <c r="C84" s="17" t="s">
        <v>122</v>
      </c>
      <c r="D84" s="18" t="s">
        <v>121</v>
      </c>
      <c r="E84" s="19">
        <v>14696.96</v>
      </c>
      <c r="F84" s="19">
        <v>24881.78</v>
      </c>
    </row>
    <row r="85" spans="2:6" ht="12" customHeight="1" x14ac:dyDescent="0.2">
      <c r="B85" s="12">
        <v>984</v>
      </c>
      <c r="C85" s="17" t="s">
        <v>123</v>
      </c>
      <c r="D85" s="18" t="s">
        <v>121</v>
      </c>
      <c r="E85" s="19"/>
      <c r="F85" s="19"/>
    </row>
    <row r="86" spans="2:6" ht="12" customHeight="1" x14ac:dyDescent="0.2">
      <c r="B86" s="12">
        <v>985</v>
      </c>
      <c r="C86" s="17" t="s">
        <v>124</v>
      </c>
      <c r="D86" s="18"/>
      <c r="E86" s="19"/>
      <c r="F86" s="19"/>
    </row>
    <row r="87" spans="2:6" ht="12" customHeight="1" x14ac:dyDescent="0.2">
      <c r="B87" s="33" t="s">
        <v>125</v>
      </c>
      <c r="C87" s="17" t="s">
        <v>126</v>
      </c>
      <c r="D87" s="18"/>
      <c r="E87" s="19"/>
      <c r="F87" s="19"/>
    </row>
    <row r="88" spans="2:6" ht="12" customHeight="1" x14ac:dyDescent="0.2">
      <c r="B88" s="12" t="s">
        <v>13</v>
      </c>
      <c r="C88" s="17" t="s">
        <v>127</v>
      </c>
      <c r="D88" s="18" t="s">
        <v>128</v>
      </c>
      <c r="E88" s="34">
        <f>+E89+E92</f>
        <v>6271895.0100000007</v>
      </c>
      <c r="F88" s="34">
        <f>+F89+F92</f>
        <v>5487651.7400000002</v>
      </c>
    </row>
    <row r="89" spans="2:6" ht="12" customHeight="1" x14ac:dyDescent="0.2">
      <c r="B89" s="12">
        <v>970</v>
      </c>
      <c r="C89" s="17" t="s">
        <v>129</v>
      </c>
      <c r="D89" s="18"/>
      <c r="E89" s="19">
        <v>6076543.3600000003</v>
      </c>
      <c r="F89" s="19">
        <v>5418967.0300000003</v>
      </c>
    </row>
    <row r="90" spans="2:6" ht="12" customHeight="1" x14ac:dyDescent="0.2">
      <c r="B90" s="12">
        <v>971</v>
      </c>
      <c r="C90" s="20" t="s">
        <v>130</v>
      </c>
      <c r="D90" s="18"/>
      <c r="E90" s="19"/>
      <c r="F90" s="19"/>
    </row>
    <row r="91" spans="2:6" ht="12" customHeight="1" x14ac:dyDescent="0.2">
      <c r="B91" s="12">
        <v>972.97299999999996</v>
      </c>
      <c r="C91" s="20" t="s">
        <v>131</v>
      </c>
      <c r="D91" s="18"/>
      <c r="E91" s="19"/>
      <c r="F91" s="19"/>
    </row>
    <row r="92" spans="2:6" ht="12" customHeight="1" x14ac:dyDescent="0.2">
      <c r="B92" s="12">
        <v>974</v>
      </c>
      <c r="C92" s="17" t="s">
        <v>132</v>
      </c>
      <c r="D92" s="18"/>
      <c r="E92" s="19">
        <v>195351.65</v>
      </c>
      <c r="F92" s="19">
        <v>68684.710000000006</v>
      </c>
    </row>
    <row r="93" spans="2:6" ht="12" customHeight="1" x14ac:dyDescent="0.2">
      <c r="B93" s="12" t="s">
        <v>13</v>
      </c>
      <c r="C93" s="17" t="s">
        <v>133</v>
      </c>
      <c r="D93" s="18"/>
      <c r="E93" s="26">
        <f>+E94</f>
        <v>1314.01</v>
      </c>
      <c r="F93" s="26">
        <f>+F94</f>
        <v>1254.56</v>
      </c>
    </row>
    <row r="94" spans="2:6" ht="12" customHeight="1" x14ac:dyDescent="0.2">
      <c r="B94" s="12">
        <v>960</v>
      </c>
      <c r="C94" s="17" t="s">
        <v>134</v>
      </c>
      <c r="D94" s="35" t="s">
        <v>135</v>
      </c>
      <c r="E94" s="26">
        <v>1314.01</v>
      </c>
      <c r="F94" s="26">
        <v>1254.56</v>
      </c>
    </row>
    <row r="95" spans="2:6" ht="12" customHeight="1" x14ac:dyDescent="0.2">
      <c r="B95" s="36">
        <v>961962963967</v>
      </c>
      <c r="C95" s="37" t="s">
        <v>136</v>
      </c>
      <c r="D95" s="38"/>
      <c r="E95" s="39"/>
      <c r="F95" s="39"/>
    </row>
    <row r="96" spans="2:6" ht="12" customHeight="1" x14ac:dyDescent="0.2">
      <c r="B96" s="12" t="s">
        <v>13</v>
      </c>
      <c r="C96" s="30" t="s">
        <v>137</v>
      </c>
      <c r="D96" s="15">
        <v>23</v>
      </c>
      <c r="E96" s="31">
        <f>+E97+E98+E99+E100+E101+E102+E103</f>
        <v>346475.15949999902</v>
      </c>
      <c r="F96" s="31">
        <f>+F97+F98+F99+F100+F101+F102+F103</f>
        <v>211776.07</v>
      </c>
    </row>
    <row r="97" spans="2:12" ht="12" customHeight="1" x14ac:dyDescent="0.2">
      <c r="B97" s="12">
        <v>22</v>
      </c>
      <c r="C97" s="40" t="s">
        <v>138</v>
      </c>
      <c r="D97" s="25"/>
      <c r="E97" s="26">
        <v>112048.209</v>
      </c>
      <c r="F97" s="26">
        <v>66506.25</v>
      </c>
    </row>
    <row r="98" spans="2:12" ht="12" customHeight="1" x14ac:dyDescent="0.2">
      <c r="B98" s="12">
        <v>23</v>
      </c>
      <c r="C98" s="40" t="s">
        <v>139</v>
      </c>
      <c r="D98" s="25"/>
      <c r="E98" s="26"/>
      <c r="F98" s="26"/>
    </row>
    <row r="99" spans="2:12" ht="12" customHeight="1" x14ac:dyDescent="0.2">
      <c r="B99" s="12">
        <v>24</v>
      </c>
      <c r="C99" s="40" t="s">
        <v>140</v>
      </c>
      <c r="D99" s="25"/>
      <c r="E99" s="26"/>
      <c r="F99" s="26"/>
    </row>
    <row r="100" spans="2:12" ht="12" customHeight="1" x14ac:dyDescent="0.2">
      <c r="B100" s="12">
        <v>25</v>
      </c>
      <c r="C100" s="40" t="s">
        <v>141</v>
      </c>
      <c r="D100" s="25"/>
      <c r="E100" s="26">
        <v>118670.379999999</v>
      </c>
      <c r="F100" s="26">
        <v>124757.18</v>
      </c>
    </row>
    <row r="101" spans="2:12" ht="12" customHeight="1" x14ac:dyDescent="0.2">
      <c r="B101" s="12">
        <v>26</v>
      </c>
      <c r="C101" s="40" t="s">
        <v>142</v>
      </c>
      <c r="D101" s="25"/>
      <c r="E101" s="26"/>
      <c r="F101" s="26"/>
    </row>
    <row r="102" spans="2:12" ht="12" customHeight="1" x14ac:dyDescent="0.2">
      <c r="B102" s="12">
        <v>21</v>
      </c>
      <c r="C102" s="40" t="s">
        <v>143</v>
      </c>
      <c r="D102" s="25"/>
      <c r="E102" s="26"/>
      <c r="F102" s="26"/>
    </row>
    <row r="103" spans="2:12" ht="12" customHeight="1" x14ac:dyDescent="0.2">
      <c r="B103" s="12" t="s">
        <v>144</v>
      </c>
      <c r="C103" s="40" t="s">
        <v>145</v>
      </c>
      <c r="D103" s="25"/>
      <c r="E103" s="26">
        <v>115756.5705</v>
      </c>
      <c r="F103" s="26">
        <f>152.32+20360.32</f>
        <v>20512.64</v>
      </c>
    </row>
    <row r="104" spans="2:12" ht="12" customHeight="1" x14ac:dyDescent="0.2">
      <c r="B104" s="12" t="s">
        <v>13</v>
      </c>
      <c r="C104" s="30" t="s">
        <v>146</v>
      </c>
      <c r="D104" s="15"/>
      <c r="E104" s="31"/>
      <c r="F104" s="31"/>
    </row>
    <row r="105" spans="2:12" ht="12" customHeight="1" x14ac:dyDescent="0.2">
      <c r="B105" s="12">
        <v>950.95100000000002</v>
      </c>
      <c r="C105" s="17" t="s">
        <v>147</v>
      </c>
      <c r="D105" s="18"/>
      <c r="E105" s="19"/>
      <c r="F105" s="19"/>
    </row>
    <row r="106" spans="2:12" ht="12" customHeight="1" x14ac:dyDescent="0.2">
      <c r="B106" s="12">
        <v>954</v>
      </c>
      <c r="C106" s="17" t="s">
        <v>148</v>
      </c>
      <c r="D106" s="18"/>
      <c r="E106" s="19"/>
      <c r="F106" s="19"/>
    </row>
    <row r="107" spans="2:12" ht="12" customHeight="1" x14ac:dyDescent="0.2">
      <c r="B107" s="12" t="s">
        <v>149</v>
      </c>
      <c r="C107" s="17" t="s">
        <v>150</v>
      </c>
      <c r="D107" s="18"/>
      <c r="E107" s="19"/>
      <c r="F107" s="19"/>
    </row>
    <row r="108" spans="2:12" ht="12" customHeight="1" x14ac:dyDescent="0.2">
      <c r="B108" s="12">
        <v>957</v>
      </c>
      <c r="C108" s="17" t="s">
        <v>151</v>
      </c>
      <c r="D108" s="18"/>
      <c r="E108" s="19"/>
      <c r="F108" s="19"/>
      <c r="L108" s="41"/>
    </row>
    <row r="109" spans="2:12" ht="12" customHeight="1" x14ac:dyDescent="0.2">
      <c r="B109" s="42">
        <v>969</v>
      </c>
      <c r="C109" s="43" t="s">
        <v>152</v>
      </c>
      <c r="D109" s="44">
        <v>24</v>
      </c>
      <c r="E109" s="45">
        <v>49254.8364</v>
      </c>
      <c r="F109" s="45">
        <v>24260.91</v>
      </c>
    </row>
    <row r="110" spans="2:12" ht="12" customHeight="1" x14ac:dyDescent="0.2">
      <c r="B110" s="12" t="s">
        <v>13</v>
      </c>
      <c r="C110" s="30" t="s">
        <v>153</v>
      </c>
      <c r="D110" s="15"/>
      <c r="E110" s="31">
        <f>+E65+E68+E80+E96+E104+E109</f>
        <v>10213487.17590001</v>
      </c>
      <c r="F110" s="31">
        <f>+F65+F68+F80+F96+F104+F109</f>
        <v>8040927.6898956038</v>
      </c>
      <c r="H110" s="23"/>
      <c r="I110" s="23"/>
    </row>
    <row r="111" spans="2:12" ht="11.25" customHeight="1" x14ac:dyDescent="0.2">
      <c r="J111" s="23"/>
    </row>
    <row r="112" spans="2:12" ht="12" customHeight="1" x14ac:dyDescent="0.2">
      <c r="B112" s="46" t="s">
        <v>154</v>
      </c>
      <c r="C112" s="47"/>
      <c r="D112" s="48"/>
      <c r="E112" s="49"/>
      <c r="F112" s="50"/>
    </row>
    <row r="113" spans="2:6" ht="12" customHeight="1" x14ac:dyDescent="0.2">
      <c r="B113" s="51"/>
      <c r="C113" s="51"/>
      <c r="D113" s="52"/>
      <c r="E113" s="53"/>
      <c r="F113" s="53"/>
    </row>
    <row r="114" spans="2:6" ht="12" customHeight="1" x14ac:dyDescent="0.2">
      <c r="B114" s="51" t="s">
        <v>155</v>
      </c>
      <c r="C114" s="47"/>
      <c r="D114" s="48" t="s">
        <v>156</v>
      </c>
      <c r="E114" s="48"/>
      <c r="F114" s="50"/>
    </row>
    <row r="115" spans="2:6" ht="16.5" customHeight="1" x14ac:dyDescent="0.2">
      <c r="B115" s="53" t="s">
        <v>157</v>
      </c>
      <c r="C115" s="54"/>
      <c r="D115" s="53" t="s">
        <v>158</v>
      </c>
      <c r="F115" s="54"/>
    </row>
    <row r="116" spans="2:6" ht="12" customHeight="1" x14ac:dyDescent="0.2">
      <c r="B116" s="51"/>
      <c r="C116" s="47"/>
      <c r="D116" s="48"/>
      <c r="E116" s="48"/>
      <c r="F116" s="50"/>
    </row>
    <row r="117" spans="2:6" ht="12" customHeight="1" x14ac:dyDescent="0.2">
      <c r="B117" s="55"/>
      <c r="C117" s="55"/>
    </row>
  </sheetData>
  <mergeCells count="17">
    <mergeCell ref="B62:B63"/>
    <mergeCell ref="C62:C63"/>
    <mergeCell ref="D62:D63"/>
    <mergeCell ref="E62:F62"/>
    <mergeCell ref="B117:C117"/>
    <mergeCell ref="B9:F9"/>
    <mergeCell ref="B10:B11"/>
    <mergeCell ref="C10:C11"/>
    <mergeCell ref="D10:D11"/>
    <mergeCell ref="E10:F10"/>
    <mergeCell ref="B61:F61"/>
    <mergeCell ref="B1:C1"/>
    <mergeCell ref="B2:C2"/>
    <mergeCell ref="B3:C3"/>
    <mergeCell ref="B4:C4"/>
    <mergeCell ref="B7:F7"/>
    <mergeCell ref="B8:F8"/>
  </mergeCells>
  <pageMargins left="0.23622047244094491" right="0.27559055118110237" top="0.15748031496062992" bottom="0.15748031496062992" header="0.15748031496062992" footer="0.15748031496062992"/>
  <pageSetup paperSize="9" scale="5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1:H125"/>
  <sheetViews>
    <sheetView topLeftCell="A94" workbookViewId="0">
      <selection activeCell="H48" sqref="H48"/>
    </sheetView>
  </sheetViews>
  <sheetFormatPr defaultColWidth="15.28515625" defaultRowHeight="12.75" x14ac:dyDescent="0.2"/>
  <cols>
    <col min="1" max="1" width="15.28515625" style="66"/>
    <col min="2" max="2" width="10" style="66" customWidth="1"/>
    <col min="3" max="3" width="13.42578125" style="66" customWidth="1"/>
    <col min="4" max="4" width="62.85546875" style="66" customWidth="1"/>
    <col min="5" max="5" width="5.7109375" style="66" customWidth="1"/>
    <col min="6" max="6" width="12.7109375" style="90" customWidth="1"/>
    <col min="7" max="7" width="12.7109375" style="91" customWidth="1"/>
    <col min="8" max="246" width="9.140625" style="66" customWidth="1"/>
    <col min="247" max="249" width="15.28515625" style="66"/>
    <col min="250" max="250" width="13.42578125" style="66" customWidth="1"/>
    <col min="251" max="251" width="59.5703125" style="66" customWidth="1"/>
    <col min="252" max="252" width="12.28515625" style="66" customWidth="1"/>
    <col min="253" max="253" width="18.85546875" style="66" customWidth="1"/>
    <col min="254" max="254" width="18" style="66" customWidth="1"/>
    <col min="255" max="255" width="10.42578125" style="66" bestFit="1" customWidth="1"/>
    <col min="256" max="256" width="11.28515625" style="66" customWidth="1"/>
    <col min="257" max="257" width="9.140625" style="66" customWidth="1"/>
    <col min="258" max="258" width="12.140625" style="66" customWidth="1"/>
    <col min="259" max="502" width="9.140625" style="66" customWidth="1"/>
    <col min="503" max="505" width="15.28515625" style="66"/>
    <col min="506" max="506" width="13.42578125" style="66" customWidth="1"/>
    <col min="507" max="507" width="59.5703125" style="66" customWidth="1"/>
    <col min="508" max="508" width="12.28515625" style="66" customWidth="1"/>
    <col min="509" max="509" width="18.85546875" style="66" customWidth="1"/>
    <col min="510" max="510" width="18" style="66" customWidth="1"/>
    <col min="511" max="511" width="10.42578125" style="66" bestFit="1" customWidth="1"/>
    <col min="512" max="512" width="11.28515625" style="66" customWidth="1"/>
    <col min="513" max="513" width="9.140625" style="66" customWidth="1"/>
    <col min="514" max="514" width="12.140625" style="66" customWidth="1"/>
    <col min="515" max="758" width="9.140625" style="66" customWidth="1"/>
    <col min="759" max="761" width="15.28515625" style="66"/>
    <col min="762" max="762" width="13.42578125" style="66" customWidth="1"/>
    <col min="763" max="763" width="59.5703125" style="66" customWidth="1"/>
    <col min="764" max="764" width="12.28515625" style="66" customWidth="1"/>
    <col min="765" max="765" width="18.85546875" style="66" customWidth="1"/>
    <col min="766" max="766" width="18" style="66" customWidth="1"/>
    <col min="767" max="767" width="10.42578125" style="66" bestFit="1" customWidth="1"/>
    <col min="768" max="768" width="11.28515625" style="66" customWidth="1"/>
    <col min="769" max="769" width="9.140625" style="66" customWidth="1"/>
    <col min="770" max="770" width="12.140625" style="66" customWidth="1"/>
    <col min="771" max="1014" width="9.140625" style="66" customWidth="1"/>
    <col min="1015" max="1017" width="15.28515625" style="66"/>
    <col min="1018" max="1018" width="13.42578125" style="66" customWidth="1"/>
    <col min="1019" max="1019" width="59.5703125" style="66" customWidth="1"/>
    <col min="1020" max="1020" width="12.28515625" style="66" customWidth="1"/>
    <col min="1021" max="1021" width="18.85546875" style="66" customWidth="1"/>
    <col min="1022" max="1022" width="18" style="66" customWidth="1"/>
    <col min="1023" max="1023" width="10.42578125" style="66" bestFit="1" customWidth="1"/>
    <col min="1024" max="1024" width="11.28515625" style="66" customWidth="1"/>
    <col min="1025" max="1025" width="9.140625" style="66" customWidth="1"/>
    <col min="1026" max="1026" width="12.140625" style="66" customWidth="1"/>
    <col min="1027" max="1270" width="9.140625" style="66" customWidth="1"/>
    <col min="1271" max="1273" width="15.28515625" style="66"/>
    <col min="1274" max="1274" width="13.42578125" style="66" customWidth="1"/>
    <col min="1275" max="1275" width="59.5703125" style="66" customWidth="1"/>
    <col min="1276" max="1276" width="12.28515625" style="66" customWidth="1"/>
    <col min="1277" max="1277" width="18.85546875" style="66" customWidth="1"/>
    <col min="1278" max="1278" width="18" style="66" customWidth="1"/>
    <col min="1279" max="1279" width="10.42578125" style="66" bestFit="1" customWidth="1"/>
    <col min="1280" max="1280" width="11.28515625" style="66" customWidth="1"/>
    <col min="1281" max="1281" width="9.140625" style="66" customWidth="1"/>
    <col min="1282" max="1282" width="12.140625" style="66" customWidth="1"/>
    <col min="1283" max="1526" width="9.140625" style="66" customWidth="1"/>
    <col min="1527" max="1529" width="15.28515625" style="66"/>
    <col min="1530" max="1530" width="13.42578125" style="66" customWidth="1"/>
    <col min="1531" max="1531" width="59.5703125" style="66" customWidth="1"/>
    <col min="1532" max="1532" width="12.28515625" style="66" customWidth="1"/>
    <col min="1533" max="1533" width="18.85546875" style="66" customWidth="1"/>
    <col min="1534" max="1534" width="18" style="66" customWidth="1"/>
    <col min="1535" max="1535" width="10.42578125" style="66" bestFit="1" customWidth="1"/>
    <col min="1536" max="1536" width="11.28515625" style="66" customWidth="1"/>
    <col min="1537" max="1537" width="9.140625" style="66" customWidth="1"/>
    <col min="1538" max="1538" width="12.140625" style="66" customWidth="1"/>
    <col min="1539" max="1782" width="9.140625" style="66" customWidth="1"/>
    <col min="1783" max="1785" width="15.28515625" style="66"/>
    <col min="1786" max="1786" width="13.42578125" style="66" customWidth="1"/>
    <col min="1787" max="1787" width="59.5703125" style="66" customWidth="1"/>
    <col min="1788" max="1788" width="12.28515625" style="66" customWidth="1"/>
    <col min="1789" max="1789" width="18.85546875" style="66" customWidth="1"/>
    <col min="1790" max="1790" width="18" style="66" customWidth="1"/>
    <col min="1791" max="1791" width="10.42578125" style="66" bestFit="1" customWidth="1"/>
    <col min="1792" max="1792" width="11.28515625" style="66" customWidth="1"/>
    <col min="1793" max="1793" width="9.140625" style="66" customWidth="1"/>
    <col min="1794" max="1794" width="12.140625" style="66" customWidth="1"/>
    <col min="1795" max="2038" width="9.140625" style="66" customWidth="1"/>
    <col min="2039" max="2041" width="15.28515625" style="66"/>
    <col min="2042" max="2042" width="13.42578125" style="66" customWidth="1"/>
    <col min="2043" max="2043" width="59.5703125" style="66" customWidth="1"/>
    <col min="2044" max="2044" width="12.28515625" style="66" customWidth="1"/>
    <col min="2045" max="2045" width="18.85546875" style="66" customWidth="1"/>
    <col min="2046" max="2046" width="18" style="66" customWidth="1"/>
    <col min="2047" max="2047" width="10.42578125" style="66" bestFit="1" customWidth="1"/>
    <col min="2048" max="2048" width="11.28515625" style="66" customWidth="1"/>
    <col min="2049" max="2049" width="9.140625" style="66" customWidth="1"/>
    <col min="2050" max="2050" width="12.140625" style="66" customWidth="1"/>
    <col min="2051" max="2294" width="9.140625" style="66" customWidth="1"/>
    <col min="2295" max="2297" width="15.28515625" style="66"/>
    <col min="2298" max="2298" width="13.42578125" style="66" customWidth="1"/>
    <col min="2299" max="2299" width="59.5703125" style="66" customWidth="1"/>
    <col min="2300" max="2300" width="12.28515625" style="66" customWidth="1"/>
    <col min="2301" max="2301" width="18.85546875" style="66" customWidth="1"/>
    <col min="2302" max="2302" width="18" style="66" customWidth="1"/>
    <col min="2303" max="2303" width="10.42578125" style="66" bestFit="1" customWidth="1"/>
    <col min="2304" max="2304" width="11.28515625" style="66" customWidth="1"/>
    <col min="2305" max="2305" width="9.140625" style="66" customWidth="1"/>
    <col min="2306" max="2306" width="12.140625" style="66" customWidth="1"/>
    <col min="2307" max="2550" width="9.140625" style="66" customWidth="1"/>
    <col min="2551" max="2553" width="15.28515625" style="66"/>
    <col min="2554" max="2554" width="13.42578125" style="66" customWidth="1"/>
    <col min="2555" max="2555" width="59.5703125" style="66" customWidth="1"/>
    <col min="2556" max="2556" width="12.28515625" style="66" customWidth="1"/>
    <col min="2557" max="2557" width="18.85546875" style="66" customWidth="1"/>
    <col min="2558" max="2558" width="18" style="66" customWidth="1"/>
    <col min="2559" max="2559" width="10.42578125" style="66" bestFit="1" customWidth="1"/>
    <col min="2560" max="2560" width="11.28515625" style="66" customWidth="1"/>
    <col min="2561" max="2561" width="9.140625" style="66" customWidth="1"/>
    <col min="2562" max="2562" width="12.140625" style="66" customWidth="1"/>
    <col min="2563" max="2806" width="9.140625" style="66" customWidth="1"/>
    <col min="2807" max="2809" width="15.28515625" style="66"/>
    <col min="2810" max="2810" width="13.42578125" style="66" customWidth="1"/>
    <col min="2811" max="2811" width="59.5703125" style="66" customWidth="1"/>
    <col min="2812" max="2812" width="12.28515625" style="66" customWidth="1"/>
    <col min="2813" max="2813" width="18.85546875" style="66" customWidth="1"/>
    <col min="2814" max="2814" width="18" style="66" customWidth="1"/>
    <col min="2815" max="2815" width="10.42578125" style="66" bestFit="1" customWidth="1"/>
    <col min="2816" max="2816" width="11.28515625" style="66" customWidth="1"/>
    <col min="2817" max="2817" width="9.140625" style="66" customWidth="1"/>
    <col min="2818" max="2818" width="12.140625" style="66" customWidth="1"/>
    <col min="2819" max="3062" width="9.140625" style="66" customWidth="1"/>
    <col min="3063" max="3065" width="15.28515625" style="66"/>
    <col min="3066" max="3066" width="13.42578125" style="66" customWidth="1"/>
    <col min="3067" max="3067" width="59.5703125" style="66" customWidth="1"/>
    <col min="3068" max="3068" width="12.28515625" style="66" customWidth="1"/>
    <col min="3069" max="3069" width="18.85546875" style="66" customWidth="1"/>
    <col min="3070" max="3070" width="18" style="66" customWidth="1"/>
    <col min="3071" max="3071" width="10.42578125" style="66" bestFit="1" customWidth="1"/>
    <col min="3072" max="3072" width="11.28515625" style="66" customWidth="1"/>
    <col min="3073" max="3073" width="9.140625" style="66" customWidth="1"/>
    <col min="3074" max="3074" width="12.140625" style="66" customWidth="1"/>
    <col min="3075" max="3318" width="9.140625" style="66" customWidth="1"/>
    <col min="3319" max="3321" width="15.28515625" style="66"/>
    <col min="3322" max="3322" width="13.42578125" style="66" customWidth="1"/>
    <col min="3323" max="3323" width="59.5703125" style="66" customWidth="1"/>
    <col min="3324" max="3324" width="12.28515625" style="66" customWidth="1"/>
    <col min="3325" max="3325" width="18.85546875" style="66" customWidth="1"/>
    <col min="3326" max="3326" width="18" style="66" customWidth="1"/>
    <col min="3327" max="3327" width="10.42578125" style="66" bestFit="1" customWidth="1"/>
    <col min="3328" max="3328" width="11.28515625" style="66" customWidth="1"/>
    <col min="3329" max="3329" width="9.140625" style="66" customWidth="1"/>
    <col min="3330" max="3330" width="12.140625" style="66" customWidth="1"/>
    <col min="3331" max="3574" width="9.140625" style="66" customWidth="1"/>
    <col min="3575" max="3577" width="15.28515625" style="66"/>
    <col min="3578" max="3578" width="13.42578125" style="66" customWidth="1"/>
    <col min="3579" max="3579" width="59.5703125" style="66" customWidth="1"/>
    <col min="3580" max="3580" width="12.28515625" style="66" customWidth="1"/>
    <col min="3581" max="3581" width="18.85546875" style="66" customWidth="1"/>
    <col min="3582" max="3582" width="18" style="66" customWidth="1"/>
    <col min="3583" max="3583" width="10.42578125" style="66" bestFit="1" customWidth="1"/>
    <col min="3584" max="3584" width="11.28515625" style="66" customWidth="1"/>
    <col min="3585" max="3585" width="9.140625" style="66" customWidth="1"/>
    <col min="3586" max="3586" width="12.140625" style="66" customWidth="1"/>
    <col min="3587" max="3830" width="9.140625" style="66" customWidth="1"/>
    <col min="3831" max="3833" width="15.28515625" style="66"/>
    <col min="3834" max="3834" width="13.42578125" style="66" customWidth="1"/>
    <col min="3835" max="3835" width="59.5703125" style="66" customWidth="1"/>
    <col min="3836" max="3836" width="12.28515625" style="66" customWidth="1"/>
    <col min="3837" max="3837" width="18.85546875" style="66" customWidth="1"/>
    <col min="3838" max="3838" width="18" style="66" customWidth="1"/>
    <col min="3839" max="3839" width="10.42578125" style="66" bestFit="1" customWidth="1"/>
    <col min="3840" max="3840" width="11.28515625" style="66" customWidth="1"/>
    <col min="3841" max="3841" width="9.140625" style="66" customWidth="1"/>
    <col min="3842" max="3842" width="12.140625" style="66" customWidth="1"/>
    <col min="3843" max="4086" width="9.140625" style="66" customWidth="1"/>
    <col min="4087" max="4089" width="15.28515625" style="66"/>
    <col min="4090" max="4090" width="13.42578125" style="66" customWidth="1"/>
    <col min="4091" max="4091" width="59.5703125" style="66" customWidth="1"/>
    <col min="4092" max="4092" width="12.28515625" style="66" customWidth="1"/>
    <col min="4093" max="4093" width="18.85546875" style="66" customWidth="1"/>
    <col min="4094" max="4094" width="18" style="66" customWidth="1"/>
    <col min="4095" max="4095" width="10.42578125" style="66" bestFit="1" customWidth="1"/>
    <col min="4096" max="4096" width="11.28515625" style="66" customWidth="1"/>
    <col min="4097" max="4097" width="9.140625" style="66" customWidth="1"/>
    <col min="4098" max="4098" width="12.140625" style="66" customWidth="1"/>
    <col min="4099" max="4342" width="9.140625" style="66" customWidth="1"/>
    <col min="4343" max="4345" width="15.28515625" style="66"/>
    <col min="4346" max="4346" width="13.42578125" style="66" customWidth="1"/>
    <col min="4347" max="4347" width="59.5703125" style="66" customWidth="1"/>
    <col min="4348" max="4348" width="12.28515625" style="66" customWidth="1"/>
    <col min="4349" max="4349" width="18.85546875" style="66" customWidth="1"/>
    <col min="4350" max="4350" width="18" style="66" customWidth="1"/>
    <col min="4351" max="4351" width="10.42578125" style="66" bestFit="1" customWidth="1"/>
    <col min="4352" max="4352" width="11.28515625" style="66" customWidth="1"/>
    <col min="4353" max="4353" width="9.140625" style="66" customWidth="1"/>
    <col min="4354" max="4354" width="12.140625" style="66" customWidth="1"/>
    <col min="4355" max="4598" width="9.140625" style="66" customWidth="1"/>
    <col min="4599" max="4601" width="15.28515625" style="66"/>
    <col min="4602" max="4602" width="13.42578125" style="66" customWidth="1"/>
    <col min="4603" max="4603" width="59.5703125" style="66" customWidth="1"/>
    <col min="4604" max="4604" width="12.28515625" style="66" customWidth="1"/>
    <col min="4605" max="4605" width="18.85546875" style="66" customWidth="1"/>
    <col min="4606" max="4606" width="18" style="66" customWidth="1"/>
    <col min="4607" max="4607" width="10.42578125" style="66" bestFit="1" customWidth="1"/>
    <col min="4608" max="4608" width="11.28515625" style="66" customWidth="1"/>
    <col min="4609" max="4609" width="9.140625" style="66" customWidth="1"/>
    <col min="4610" max="4610" width="12.140625" style="66" customWidth="1"/>
    <col min="4611" max="4854" width="9.140625" style="66" customWidth="1"/>
    <col min="4855" max="4857" width="15.28515625" style="66"/>
    <col min="4858" max="4858" width="13.42578125" style="66" customWidth="1"/>
    <col min="4859" max="4859" width="59.5703125" style="66" customWidth="1"/>
    <col min="4860" max="4860" width="12.28515625" style="66" customWidth="1"/>
    <col min="4861" max="4861" width="18.85546875" style="66" customWidth="1"/>
    <col min="4862" max="4862" width="18" style="66" customWidth="1"/>
    <col min="4863" max="4863" width="10.42578125" style="66" bestFit="1" customWidth="1"/>
    <col min="4864" max="4864" width="11.28515625" style="66" customWidth="1"/>
    <col min="4865" max="4865" width="9.140625" style="66" customWidth="1"/>
    <col min="4866" max="4866" width="12.140625" style="66" customWidth="1"/>
    <col min="4867" max="5110" width="9.140625" style="66" customWidth="1"/>
    <col min="5111" max="5113" width="15.28515625" style="66"/>
    <col min="5114" max="5114" width="13.42578125" style="66" customWidth="1"/>
    <col min="5115" max="5115" width="59.5703125" style="66" customWidth="1"/>
    <col min="5116" max="5116" width="12.28515625" style="66" customWidth="1"/>
    <col min="5117" max="5117" width="18.85546875" style="66" customWidth="1"/>
    <col min="5118" max="5118" width="18" style="66" customWidth="1"/>
    <col min="5119" max="5119" width="10.42578125" style="66" bestFit="1" customWidth="1"/>
    <col min="5120" max="5120" width="11.28515625" style="66" customWidth="1"/>
    <col min="5121" max="5121" width="9.140625" style="66" customWidth="1"/>
    <col min="5122" max="5122" width="12.140625" style="66" customWidth="1"/>
    <col min="5123" max="5366" width="9.140625" style="66" customWidth="1"/>
    <col min="5367" max="5369" width="15.28515625" style="66"/>
    <col min="5370" max="5370" width="13.42578125" style="66" customWidth="1"/>
    <col min="5371" max="5371" width="59.5703125" style="66" customWidth="1"/>
    <col min="5372" max="5372" width="12.28515625" style="66" customWidth="1"/>
    <col min="5373" max="5373" width="18.85546875" style="66" customWidth="1"/>
    <col min="5374" max="5374" width="18" style="66" customWidth="1"/>
    <col min="5375" max="5375" width="10.42578125" style="66" bestFit="1" customWidth="1"/>
    <col min="5376" max="5376" width="11.28515625" style="66" customWidth="1"/>
    <col min="5377" max="5377" width="9.140625" style="66" customWidth="1"/>
    <col min="5378" max="5378" width="12.140625" style="66" customWidth="1"/>
    <col min="5379" max="5622" width="9.140625" style="66" customWidth="1"/>
    <col min="5623" max="5625" width="15.28515625" style="66"/>
    <col min="5626" max="5626" width="13.42578125" style="66" customWidth="1"/>
    <col min="5627" max="5627" width="59.5703125" style="66" customWidth="1"/>
    <col min="5628" max="5628" width="12.28515625" style="66" customWidth="1"/>
    <col min="5629" max="5629" width="18.85546875" style="66" customWidth="1"/>
    <col min="5630" max="5630" width="18" style="66" customWidth="1"/>
    <col min="5631" max="5631" width="10.42578125" style="66" bestFit="1" customWidth="1"/>
    <col min="5632" max="5632" width="11.28515625" style="66" customWidth="1"/>
    <col min="5633" max="5633" width="9.140625" style="66" customWidth="1"/>
    <col min="5634" max="5634" width="12.140625" style="66" customWidth="1"/>
    <col min="5635" max="5878" width="9.140625" style="66" customWidth="1"/>
    <col min="5879" max="5881" width="15.28515625" style="66"/>
    <col min="5882" max="5882" width="13.42578125" style="66" customWidth="1"/>
    <col min="5883" max="5883" width="59.5703125" style="66" customWidth="1"/>
    <col min="5884" max="5884" width="12.28515625" style="66" customWidth="1"/>
    <col min="5885" max="5885" width="18.85546875" style="66" customWidth="1"/>
    <col min="5886" max="5886" width="18" style="66" customWidth="1"/>
    <col min="5887" max="5887" width="10.42578125" style="66" bestFit="1" customWidth="1"/>
    <col min="5888" max="5888" width="11.28515625" style="66" customWidth="1"/>
    <col min="5889" max="5889" width="9.140625" style="66" customWidth="1"/>
    <col min="5890" max="5890" width="12.140625" style="66" customWidth="1"/>
    <col min="5891" max="6134" width="9.140625" style="66" customWidth="1"/>
    <col min="6135" max="6137" width="15.28515625" style="66"/>
    <col min="6138" max="6138" width="13.42578125" style="66" customWidth="1"/>
    <col min="6139" max="6139" width="59.5703125" style="66" customWidth="1"/>
    <col min="6140" max="6140" width="12.28515625" style="66" customWidth="1"/>
    <col min="6141" max="6141" width="18.85546875" style="66" customWidth="1"/>
    <col min="6142" max="6142" width="18" style="66" customWidth="1"/>
    <col min="6143" max="6143" width="10.42578125" style="66" bestFit="1" customWidth="1"/>
    <col min="6144" max="6144" width="11.28515625" style="66" customWidth="1"/>
    <col min="6145" max="6145" width="9.140625" style="66" customWidth="1"/>
    <col min="6146" max="6146" width="12.140625" style="66" customWidth="1"/>
    <col min="6147" max="6390" width="9.140625" style="66" customWidth="1"/>
    <col min="6391" max="6393" width="15.28515625" style="66"/>
    <col min="6394" max="6394" width="13.42578125" style="66" customWidth="1"/>
    <col min="6395" max="6395" width="59.5703125" style="66" customWidth="1"/>
    <col min="6396" max="6396" width="12.28515625" style="66" customWidth="1"/>
    <col min="6397" max="6397" width="18.85546875" style="66" customWidth="1"/>
    <col min="6398" max="6398" width="18" style="66" customWidth="1"/>
    <col min="6399" max="6399" width="10.42578125" style="66" bestFit="1" customWidth="1"/>
    <col min="6400" max="6400" width="11.28515625" style="66" customWidth="1"/>
    <col min="6401" max="6401" width="9.140625" style="66" customWidth="1"/>
    <col min="6402" max="6402" width="12.140625" style="66" customWidth="1"/>
    <col min="6403" max="6646" width="9.140625" style="66" customWidth="1"/>
    <col min="6647" max="6649" width="15.28515625" style="66"/>
    <col min="6650" max="6650" width="13.42578125" style="66" customWidth="1"/>
    <col min="6651" max="6651" width="59.5703125" style="66" customWidth="1"/>
    <col min="6652" max="6652" width="12.28515625" style="66" customWidth="1"/>
    <col min="6653" max="6653" width="18.85546875" style="66" customWidth="1"/>
    <col min="6654" max="6654" width="18" style="66" customWidth="1"/>
    <col min="6655" max="6655" width="10.42578125" style="66" bestFit="1" customWidth="1"/>
    <col min="6656" max="6656" width="11.28515625" style="66" customWidth="1"/>
    <col min="6657" max="6657" width="9.140625" style="66" customWidth="1"/>
    <col min="6658" max="6658" width="12.140625" style="66" customWidth="1"/>
    <col min="6659" max="6902" width="9.140625" style="66" customWidth="1"/>
    <col min="6903" max="6905" width="15.28515625" style="66"/>
    <col min="6906" max="6906" width="13.42578125" style="66" customWidth="1"/>
    <col min="6907" max="6907" width="59.5703125" style="66" customWidth="1"/>
    <col min="6908" max="6908" width="12.28515625" style="66" customWidth="1"/>
    <col min="6909" max="6909" width="18.85546875" style="66" customWidth="1"/>
    <col min="6910" max="6910" width="18" style="66" customWidth="1"/>
    <col min="6911" max="6911" width="10.42578125" style="66" bestFit="1" customWidth="1"/>
    <col min="6912" max="6912" width="11.28515625" style="66" customWidth="1"/>
    <col min="6913" max="6913" width="9.140625" style="66" customWidth="1"/>
    <col min="6914" max="6914" width="12.140625" style="66" customWidth="1"/>
    <col min="6915" max="7158" width="9.140625" style="66" customWidth="1"/>
    <col min="7159" max="7161" width="15.28515625" style="66"/>
    <col min="7162" max="7162" width="13.42578125" style="66" customWidth="1"/>
    <col min="7163" max="7163" width="59.5703125" style="66" customWidth="1"/>
    <col min="7164" max="7164" width="12.28515625" style="66" customWidth="1"/>
    <col min="7165" max="7165" width="18.85546875" style="66" customWidth="1"/>
    <col min="7166" max="7166" width="18" style="66" customWidth="1"/>
    <col min="7167" max="7167" width="10.42578125" style="66" bestFit="1" customWidth="1"/>
    <col min="7168" max="7168" width="11.28515625" style="66" customWidth="1"/>
    <col min="7169" max="7169" width="9.140625" style="66" customWidth="1"/>
    <col min="7170" max="7170" width="12.140625" style="66" customWidth="1"/>
    <col min="7171" max="7414" width="9.140625" style="66" customWidth="1"/>
    <col min="7415" max="7417" width="15.28515625" style="66"/>
    <col min="7418" max="7418" width="13.42578125" style="66" customWidth="1"/>
    <col min="7419" max="7419" width="59.5703125" style="66" customWidth="1"/>
    <col min="7420" max="7420" width="12.28515625" style="66" customWidth="1"/>
    <col min="7421" max="7421" width="18.85546875" style="66" customWidth="1"/>
    <col min="7422" max="7422" width="18" style="66" customWidth="1"/>
    <col min="7423" max="7423" width="10.42578125" style="66" bestFit="1" customWidth="1"/>
    <col min="7424" max="7424" width="11.28515625" style="66" customWidth="1"/>
    <col min="7425" max="7425" width="9.140625" style="66" customWidth="1"/>
    <col min="7426" max="7426" width="12.140625" style="66" customWidth="1"/>
    <col min="7427" max="7670" width="9.140625" style="66" customWidth="1"/>
    <col min="7671" max="7673" width="15.28515625" style="66"/>
    <col min="7674" max="7674" width="13.42578125" style="66" customWidth="1"/>
    <col min="7675" max="7675" width="59.5703125" style="66" customWidth="1"/>
    <col min="7676" max="7676" width="12.28515625" style="66" customWidth="1"/>
    <col min="7677" max="7677" width="18.85546875" style="66" customWidth="1"/>
    <col min="7678" max="7678" width="18" style="66" customWidth="1"/>
    <col min="7679" max="7679" width="10.42578125" style="66" bestFit="1" customWidth="1"/>
    <col min="7680" max="7680" width="11.28515625" style="66" customWidth="1"/>
    <col min="7681" max="7681" width="9.140625" style="66" customWidth="1"/>
    <col min="7682" max="7682" width="12.140625" style="66" customWidth="1"/>
    <col min="7683" max="7926" width="9.140625" style="66" customWidth="1"/>
    <col min="7927" max="7929" width="15.28515625" style="66"/>
    <col min="7930" max="7930" width="13.42578125" style="66" customWidth="1"/>
    <col min="7931" max="7931" width="59.5703125" style="66" customWidth="1"/>
    <col min="7932" max="7932" width="12.28515625" style="66" customWidth="1"/>
    <col min="7933" max="7933" width="18.85546875" style="66" customWidth="1"/>
    <col min="7934" max="7934" width="18" style="66" customWidth="1"/>
    <col min="7935" max="7935" width="10.42578125" style="66" bestFit="1" customWidth="1"/>
    <col min="7936" max="7936" width="11.28515625" style="66" customWidth="1"/>
    <col min="7937" max="7937" width="9.140625" style="66" customWidth="1"/>
    <col min="7938" max="7938" width="12.140625" style="66" customWidth="1"/>
    <col min="7939" max="8182" width="9.140625" style="66" customWidth="1"/>
    <col min="8183" max="8185" width="15.28515625" style="66"/>
    <col min="8186" max="8186" width="13.42578125" style="66" customWidth="1"/>
    <col min="8187" max="8187" width="59.5703125" style="66" customWidth="1"/>
    <col min="8188" max="8188" width="12.28515625" style="66" customWidth="1"/>
    <col min="8189" max="8189" width="18.85546875" style="66" customWidth="1"/>
    <col min="8190" max="8190" width="18" style="66" customWidth="1"/>
    <col min="8191" max="8191" width="10.42578125" style="66" bestFit="1" customWidth="1"/>
    <col min="8192" max="8192" width="11.28515625" style="66" customWidth="1"/>
    <col min="8193" max="8193" width="9.140625" style="66" customWidth="1"/>
    <col min="8194" max="8194" width="12.140625" style="66" customWidth="1"/>
    <col min="8195" max="8438" width="9.140625" style="66" customWidth="1"/>
    <col min="8439" max="8441" width="15.28515625" style="66"/>
    <col min="8442" max="8442" width="13.42578125" style="66" customWidth="1"/>
    <col min="8443" max="8443" width="59.5703125" style="66" customWidth="1"/>
    <col min="8444" max="8444" width="12.28515625" style="66" customWidth="1"/>
    <col min="8445" max="8445" width="18.85546875" style="66" customWidth="1"/>
    <col min="8446" max="8446" width="18" style="66" customWidth="1"/>
    <col min="8447" max="8447" width="10.42578125" style="66" bestFit="1" customWidth="1"/>
    <col min="8448" max="8448" width="11.28515625" style="66" customWidth="1"/>
    <col min="8449" max="8449" width="9.140625" style="66" customWidth="1"/>
    <col min="8450" max="8450" width="12.140625" style="66" customWidth="1"/>
    <col min="8451" max="8694" width="9.140625" style="66" customWidth="1"/>
    <col min="8695" max="8697" width="15.28515625" style="66"/>
    <col min="8698" max="8698" width="13.42578125" style="66" customWidth="1"/>
    <col min="8699" max="8699" width="59.5703125" style="66" customWidth="1"/>
    <col min="8700" max="8700" width="12.28515625" style="66" customWidth="1"/>
    <col min="8701" max="8701" width="18.85546875" style="66" customWidth="1"/>
    <col min="8702" max="8702" width="18" style="66" customWidth="1"/>
    <col min="8703" max="8703" width="10.42578125" style="66" bestFit="1" customWidth="1"/>
    <col min="8704" max="8704" width="11.28515625" style="66" customWidth="1"/>
    <col min="8705" max="8705" width="9.140625" style="66" customWidth="1"/>
    <col min="8706" max="8706" width="12.140625" style="66" customWidth="1"/>
    <col min="8707" max="8950" width="9.140625" style="66" customWidth="1"/>
    <col min="8951" max="8953" width="15.28515625" style="66"/>
    <col min="8954" max="8954" width="13.42578125" style="66" customWidth="1"/>
    <col min="8955" max="8955" width="59.5703125" style="66" customWidth="1"/>
    <col min="8956" max="8956" width="12.28515625" style="66" customWidth="1"/>
    <col min="8957" max="8957" width="18.85546875" style="66" customWidth="1"/>
    <col min="8958" max="8958" width="18" style="66" customWidth="1"/>
    <col min="8959" max="8959" width="10.42578125" style="66" bestFit="1" customWidth="1"/>
    <col min="8960" max="8960" width="11.28515625" style="66" customWidth="1"/>
    <col min="8961" max="8961" width="9.140625" style="66" customWidth="1"/>
    <col min="8962" max="8962" width="12.140625" style="66" customWidth="1"/>
    <col min="8963" max="9206" width="9.140625" style="66" customWidth="1"/>
    <col min="9207" max="9209" width="15.28515625" style="66"/>
    <col min="9210" max="9210" width="13.42578125" style="66" customWidth="1"/>
    <col min="9211" max="9211" width="59.5703125" style="66" customWidth="1"/>
    <col min="9212" max="9212" width="12.28515625" style="66" customWidth="1"/>
    <col min="9213" max="9213" width="18.85546875" style="66" customWidth="1"/>
    <col min="9214" max="9214" width="18" style="66" customWidth="1"/>
    <col min="9215" max="9215" width="10.42578125" style="66" bestFit="1" customWidth="1"/>
    <col min="9216" max="9216" width="11.28515625" style="66" customWidth="1"/>
    <col min="9217" max="9217" width="9.140625" style="66" customWidth="1"/>
    <col min="9218" max="9218" width="12.140625" style="66" customWidth="1"/>
    <col min="9219" max="9462" width="9.140625" style="66" customWidth="1"/>
    <col min="9463" max="9465" width="15.28515625" style="66"/>
    <col min="9466" max="9466" width="13.42578125" style="66" customWidth="1"/>
    <col min="9467" max="9467" width="59.5703125" style="66" customWidth="1"/>
    <col min="9468" max="9468" width="12.28515625" style="66" customWidth="1"/>
    <col min="9469" max="9469" width="18.85546875" style="66" customWidth="1"/>
    <col min="9470" max="9470" width="18" style="66" customWidth="1"/>
    <col min="9471" max="9471" width="10.42578125" style="66" bestFit="1" customWidth="1"/>
    <col min="9472" max="9472" width="11.28515625" style="66" customWidth="1"/>
    <col min="9473" max="9473" width="9.140625" style="66" customWidth="1"/>
    <col min="9474" max="9474" width="12.140625" style="66" customWidth="1"/>
    <col min="9475" max="9718" width="9.140625" style="66" customWidth="1"/>
    <col min="9719" max="9721" width="15.28515625" style="66"/>
    <col min="9722" max="9722" width="13.42578125" style="66" customWidth="1"/>
    <col min="9723" max="9723" width="59.5703125" style="66" customWidth="1"/>
    <col min="9724" max="9724" width="12.28515625" style="66" customWidth="1"/>
    <col min="9725" max="9725" width="18.85546875" style="66" customWidth="1"/>
    <col min="9726" max="9726" width="18" style="66" customWidth="1"/>
    <col min="9727" max="9727" width="10.42578125" style="66" bestFit="1" customWidth="1"/>
    <col min="9728" max="9728" width="11.28515625" style="66" customWidth="1"/>
    <col min="9729" max="9729" width="9.140625" style="66" customWidth="1"/>
    <col min="9730" max="9730" width="12.140625" style="66" customWidth="1"/>
    <col min="9731" max="9974" width="9.140625" style="66" customWidth="1"/>
    <col min="9975" max="9977" width="15.28515625" style="66"/>
    <col min="9978" max="9978" width="13.42578125" style="66" customWidth="1"/>
    <col min="9979" max="9979" width="59.5703125" style="66" customWidth="1"/>
    <col min="9980" max="9980" width="12.28515625" style="66" customWidth="1"/>
    <col min="9981" max="9981" width="18.85546875" style="66" customWidth="1"/>
    <col min="9982" max="9982" width="18" style="66" customWidth="1"/>
    <col min="9983" max="9983" width="10.42578125" style="66" bestFit="1" customWidth="1"/>
    <col min="9984" max="9984" width="11.28515625" style="66" customWidth="1"/>
    <col min="9985" max="9985" width="9.140625" style="66" customWidth="1"/>
    <col min="9986" max="9986" width="12.140625" style="66" customWidth="1"/>
    <col min="9987" max="10230" width="9.140625" style="66" customWidth="1"/>
    <col min="10231" max="10233" width="15.28515625" style="66"/>
    <col min="10234" max="10234" width="13.42578125" style="66" customWidth="1"/>
    <col min="10235" max="10235" width="59.5703125" style="66" customWidth="1"/>
    <col min="10236" max="10236" width="12.28515625" style="66" customWidth="1"/>
    <col min="10237" max="10237" width="18.85546875" style="66" customWidth="1"/>
    <col min="10238" max="10238" width="18" style="66" customWidth="1"/>
    <col min="10239" max="10239" width="10.42578125" style="66" bestFit="1" customWidth="1"/>
    <col min="10240" max="10240" width="11.28515625" style="66" customWidth="1"/>
    <col min="10241" max="10241" width="9.140625" style="66" customWidth="1"/>
    <col min="10242" max="10242" width="12.140625" style="66" customWidth="1"/>
    <col min="10243" max="10486" width="9.140625" style="66" customWidth="1"/>
    <col min="10487" max="10489" width="15.28515625" style="66"/>
    <col min="10490" max="10490" width="13.42578125" style="66" customWidth="1"/>
    <col min="10491" max="10491" width="59.5703125" style="66" customWidth="1"/>
    <col min="10492" max="10492" width="12.28515625" style="66" customWidth="1"/>
    <col min="10493" max="10493" width="18.85546875" style="66" customWidth="1"/>
    <col min="10494" max="10494" width="18" style="66" customWidth="1"/>
    <col min="10495" max="10495" width="10.42578125" style="66" bestFit="1" customWidth="1"/>
    <col min="10496" max="10496" width="11.28515625" style="66" customWidth="1"/>
    <col min="10497" max="10497" width="9.140625" style="66" customWidth="1"/>
    <col min="10498" max="10498" width="12.140625" style="66" customWidth="1"/>
    <col min="10499" max="10742" width="9.140625" style="66" customWidth="1"/>
    <col min="10743" max="10745" width="15.28515625" style="66"/>
    <col min="10746" max="10746" width="13.42578125" style="66" customWidth="1"/>
    <col min="10747" max="10747" width="59.5703125" style="66" customWidth="1"/>
    <col min="10748" max="10748" width="12.28515625" style="66" customWidth="1"/>
    <col min="10749" max="10749" width="18.85546875" style="66" customWidth="1"/>
    <col min="10750" max="10750" width="18" style="66" customWidth="1"/>
    <col min="10751" max="10751" width="10.42578125" style="66" bestFit="1" customWidth="1"/>
    <col min="10752" max="10752" width="11.28515625" style="66" customWidth="1"/>
    <col min="10753" max="10753" width="9.140625" style="66" customWidth="1"/>
    <col min="10754" max="10754" width="12.140625" style="66" customWidth="1"/>
    <col min="10755" max="10998" width="9.140625" style="66" customWidth="1"/>
    <col min="10999" max="11001" width="15.28515625" style="66"/>
    <col min="11002" max="11002" width="13.42578125" style="66" customWidth="1"/>
    <col min="11003" max="11003" width="59.5703125" style="66" customWidth="1"/>
    <col min="11004" max="11004" width="12.28515625" style="66" customWidth="1"/>
    <col min="11005" max="11005" width="18.85546875" style="66" customWidth="1"/>
    <col min="11006" max="11006" width="18" style="66" customWidth="1"/>
    <col min="11007" max="11007" width="10.42578125" style="66" bestFit="1" customWidth="1"/>
    <col min="11008" max="11008" width="11.28515625" style="66" customWidth="1"/>
    <col min="11009" max="11009" width="9.140625" style="66" customWidth="1"/>
    <col min="11010" max="11010" width="12.140625" style="66" customWidth="1"/>
    <col min="11011" max="11254" width="9.140625" style="66" customWidth="1"/>
    <col min="11255" max="11257" width="15.28515625" style="66"/>
    <col min="11258" max="11258" width="13.42578125" style="66" customWidth="1"/>
    <col min="11259" max="11259" width="59.5703125" style="66" customWidth="1"/>
    <col min="11260" max="11260" width="12.28515625" style="66" customWidth="1"/>
    <col min="11261" max="11261" width="18.85546875" style="66" customWidth="1"/>
    <col min="11262" max="11262" width="18" style="66" customWidth="1"/>
    <col min="11263" max="11263" width="10.42578125" style="66" bestFit="1" customWidth="1"/>
    <col min="11264" max="11264" width="11.28515625" style="66" customWidth="1"/>
    <col min="11265" max="11265" width="9.140625" style="66" customWidth="1"/>
    <col min="11266" max="11266" width="12.140625" style="66" customWidth="1"/>
    <col min="11267" max="11510" width="9.140625" style="66" customWidth="1"/>
    <col min="11511" max="11513" width="15.28515625" style="66"/>
    <col min="11514" max="11514" width="13.42578125" style="66" customWidth="1"/>
    <col min="11515" max="11515" width="59.5703125" style="66" customWidth="1"/>
    <col min="11516" max="11516" width="12.28515625" style="66" customWidth="1"/>
    <col min="11517" max="11517" width="18.85546875" style="66" customWidth="1"/>
    <col min="11518" max="11518" width="18" style="66" customWidth="1"/>
    <col min="11519" max="11519" width="10.42578125" style="66" bestFit="1" customWidth="1"/>
    <col min="11520" max="11520" width="11.28515625" style="66" customWidth="1"/>
    <col min="11521" max="11521" width="9.140625" style="66" customWidth="1"/>
    <col min="11522" max="11522" width="12.140625" style="66" customWidth="1"/>
    <col min="11523" max="11766" width="9.140625" style="66" customWidth="1"/>
    <col min="11767" max="11769" width="15.28515625" style="66"/>
    <col min="11770" max="11770" width="13.42578125" style="66" customWidth="1"/>
    <col min="11771" max="11771" width="59.5703125" style="66" customWidth="1"/>
    <col min="11772" max="11772" width="12.28515625" style="66" customWidth="1"/>
    <col min="11773" max="11773" width="18.85546875" style="66" customWidth="1"/>
    <col min="11774" max="11774" width="18" style="66" customWidth="1"/>
    <col min="11775" max="11775" width="10.42578125" style="66" bestFit="1" customWidth="1"/>
    <col min="11776" max="11776" width="11.28515625" style="66" customWidth="1"/>
    <col min="11777" max="11777" width="9.140625" style="66" customWidth="1"/>
    <col min="11778" max="11778" width="12.140625" style="66" customWidth="1"/>
    <col min="11779" max="12022" width="9.140625" style="66" customWidth="1"/>
    <col min="12023" max="12025" width="15.28515625" style="66"/>
    <col min="12026" max="12026" width="13.42578125" style="66" customWidth="1"/>
    <col min="12027" max="12027" width="59.5703125" style="66" customWidth="1"/>
    <col min="12028" max="12028" width="12.28515625" style="66" customWidth="1"/>
    <col min="12029" max="12029" width="18.85546875" style="66" customWidth="1"/>
    <col min="12030" max="12030" width="18" style="66" customWidth="1"/>
    <col min="12031" max="12031" width="10.42578125" style="66" bestFit="1" customWidth="1"/>
    <col min="12032" max="12032" width="11.28515625" style="66" customWidth="1"/>
    <col min="12033" max="12033" width="9.140625" style="66" customWidth="1"/>
    <col min="12034" max="12034" width="12.140625" style="66" customWidth="1"/>
    <col min="12035" max="12278" width="9.140625" style="66" customWidth="1"/>
    <col min="12279" max="12281" width="15.28515625" style="66"/>
    <col min="12282" max="12282" width="13.42578125" style="66" customWidth="1"/>
    <col min="12283" max="12283" width="59.5703125" style="66" customWidth="1"/>
    <col min="12284" max="12284" width="12.28515625" style="66" customWidth="1"/>
    <col min="12285" max="12285" width="18.85546875" style="66" customWidth="1"/>
    <col min="12286" max="12286" width="18" style="66" customWidth="1"/>
    <col min="12287" max="12287" width="10.42578125" style="66" bestFit="1" customWidth="1"/>
    <col min="12288" max="12288" width="11.28515625" style="66" customWidth="1"/>
    <col min="12289" max="12289" width="9.140625" style="66" customWidth="1"/>
    <col min="12290" max="12290" width="12.140625" style="66" customWidth="1"/>
    <col min="12291" max="12534" width="9.140625" style="66" customWidth="1"/>
    <col min="12535" max="12537" width="15.28515625" style="66"/>
    <col min="12538" max="12538" width="13.42578125" style="66" customWidth="1"/>
    <col min="12539" max="12539" width="59.5703125" style="66" customWidth="1"/>
    <col min="12540" max="12540" width="12.28515625" style="66" customWidth="1"/>
    <col min="12541" max="12541" width="18.85546875" style="66" customWidth="1"/>
    <col min="12542" max="12542" width="18" style="66" customWidth="1"/>
    <col min="12543" max="12543" width="10.42578125" style="66" bestFit="1" customWidth="1"/>
    <col min="12544" max="12544" width="11.28515625" style="66" customWidth="1"/>
    <col min="12545" max="12545" width="9.140625" style="66" customWidth="1"/>
    <col min="12546" max="12546" width="12.140625" style="66" customWidth="1"/>
    <col min="12547" max="12790" width="9.140625" style="66" customWidth="1"/>
    <col min="12791" max="12793" width="15.28515625" style="66"/>
    <col min="12794" max="12794" width="13.42578125" style="66" customWidth="1"/>
    <col min="12795" max="12795" width="59.5703125" style="66" customWidth="1"/>
    <col min="12796" max="12796" width="12.28515625" style="66" customWidth="1"/>
    <col min="12797" max="12797" width="18.85546875" style="66" customWidth="1"/>
    <col min="12798" max="12798" width="18" style="66" customWidth="1"/>
    <col min="12799" max="12799" width="10.42578125" style="66" bestFit="1" customWidth="1"/>
    <col min="12800" max="12800" width="11.28515625" style="66" customWidth="1"/>
    <col min="12801" max="12801" width="9.140625" style="66" customWidth="1"/>
    <col min="12802" max="12802" width="12.140625" style="66" customWidth="1"/>
    <col min="12803" max="13046" width="9.140625" style="66" customWidth="1"/>
    <col min="13047" max="13049" width="15.28515625" style="66"/>
    <col min="13050" max="13050" width="13.42578125" style="66" customWidth="1"/>
    <col min="13051" max="13051" width="59.5703125" style="66" customWidth="1"/>
    <col min="13052" max="13052" width="12.28515625" style="66" customWidth="1"/>
    <col min="13053" max="13053" width="18.85546875" style="66" customWidth="1"/>
    <col min="13054" max="13054" width="18" style="66" customWidth="1"/>
    <col min="13055" max="13055" width="10.42578125" style="66" bestFit="1" customWidth="1"/>
    <col min="13056" max="13056" width="11.28515625" style="66" customWidth="1"/>
    <col min="13057" max="13057" width="9.140625" style="66" customWidth="1"/>
    <col min="13058" max="13058" width="12.140625" style="66" customWidth="1"/>
    <col min="13059" max="13302" width="9.140625" style="66" customWidth="1"/>
    <col min="13303" max="13305" width="15.28515625" style="66"/>
    <col min="13306" max="13306" width="13.42578125" style="66" customWidth="1"/>
    <col min="13307" max="13307" width="59.5703125" style="66" customWidth="1"/>
    <col min="13308" max="13308" width="12.28515625" style="66" customWidth="1"/>
    <col min="13309" max="13309" width="18.85546875" style="66" customWidth="1"/>
    <col min="13310" max="13310" width="18" style="66" customWidth="1"/>
    <col min="13311" max="13311" width="10.42578125" style="66" bestFit="1" customWidth="1"/>
    <col min="13312" max="13312" width="11.28515625" style="66" customWidth="1"/>
    <col min="13313" max="13313" width="9.140625" style="66" customWidth="1"/>
    <col min="13314" max="13314" width="12.140625" style="66" customWidth="1"/>
    <col min="13315" max="13558" width="9.140625" style="66" customWidth="1"/>
    <col min="13559" max="13561" width="15.28515625" style="66"/>
    <col min="13562" max="13562" width="13.42578125" style="66" customWidth="1"/>
    <col min="13563" max="13563" width="59.5703125" style="66" customWidth="1"/>
    <col min="13564" max="13564" width="12.28515625" style="66" customWidth="1"/>
    <col min="13565" max="13565" width="18.85546875" style="66" customWidth="1"/>
    <col min="13566" max="13566" width="18" style="66" customWidth="1"/>
    <col min="13567" max="13567" width="10.42578125" style="66" bestFit="1" customWidth="1"/>
    <col min="13568" max="13568" width="11.28515625" style="66" customWidth="1"/>
    <col min="13569" max="13569" width="9.140625" style="66" customWidth="1"/>
    <col min="13570" max="13570" width="12.140625" style="66" customWidth="1"/>
    <col min="13571" max="13814" width="9.140625" style="66" customWidth="1"/>
    <col min="13815" max="13817" width="15.28515625" style="66"/>
    <col min="13818" max="13818" width="13.42578125" style="66" customWidth="1"/>
    <col min="13819" max="13819" width="59.5703125" style="66" customWidth="1"/>
    <col min="13820" max="13820" width="12.28515625" style="66" customWidth="1"/>
    <col min="13821" max="13821" width="18.85546875" style="66" customWidth="1"/>
    <col min="13822" max="13822" width="18" style="66" customWidth="1"/>
    <col min="13823" max="13823" width="10.42578125" style="66" bestFit="1" customWidth="1"/>
    <col min="13824" max="13824" width="11.28515625" style="66" customWidth="1"/>
    <col min="13825" max="13825" width="9.140625" style="66" customWidth="1"/>
    <col min="13826" max="13826" width="12.140625" style="66" customWidth="1"/>
    <col min="13827" max="14070" width="9.140625" style="66" customWidth="1"/>
    <col min="14071" max="14073" width="15.28515625" style="66"/>
    <col min="14074" max="14074" width="13.42578125" style="66" customWidth="1"/>
    <col min="14075" max="14075" width="59.5703125" style="66" customWidth="1"/>
    <col min="14076" max="14076" width="12.28515625" style="66" customWidth="1"/>
    <col min="14077" max="14077" width="18.85546875" style="66" customWidth="1"/>
    <col min="14078" max="14078" width="18" style="66" customWidth="1"/>
    <col min="14079" max="14079" width="10.42578125" style="66" bestFit="1" customWidth="1"/>
    <col min="14080" max="14080" width="11.28515625" style="66" customWidth="1"/>
    <col min="14081" max="14081" width="9.140625" style="66" customWidth="1"/>
    <col min="14082" max="14082" width="12.140625" style="66" customWidth="1"/>
    <col min="14083" max="14326" width="9.140625" style="66" customWidth="1"/>
    <col min="14327" max="14329" width="15.28515625" style="66"/>
    <col min="14330" max="14330" width="13.42578125" style="66" customWidth="1"/>
    <col min="14331" max="14331" width="59.5703125" style="66" customWidth="1"/>
    <col min="14332" max="14332" width="12.28515625" style="66" customWidth="1"/>
    <col min="14333" max="14333" width="18.85546875" style="66" customWidth="1"/>
    <col min="14334" max="14334" width="18" style="66" customWidth="1"/>
    <col min="14335" max="14335" width="10.42578125" style="66" bestFit="1" customWidth="1"/>
    <col min="14336" max="14336" width="11.28515625" style="66" customWidth="1"/>
    <col min="14337" max="14337" width="9.140625" style="66" customWidth="1"/>
    <col min="14338" max="14338" width="12.140625" style="66" customWidth="1"/>
    <col min="14339" max="14582" width="9.140625" style="66" customWidth="1"/>
    <col min="14583" max="14585" width="15.28515625" style="66"/>
    <col min="14586" max="14586" width="13.42578125" style="66" customWidth="1"/>
    <col min="14587" max="14587" width="59.5703125" style="66" customWidth="1"/>
    <col min="14588" max="14588" width="12.28515625" style="66" customWidth="1"/>
    <col min="14589" max="14589" width="18.85546875" style="66" customWidth="1"/>
    <col min="14590" max="14590" width="18" style="66" customWidth="1"/>
    <col min="14591" max="14591" width="10.42578125" style="66" bestFit="1" customWidth="1"/>
    <col min="14592" max="14592" width="11.28515625" style="66" customWidth="1"/>
    <col min="14593" max="14593" width="9.140625" style="66" customWidth="1"/>
    <col min="14594" max="14594" width="12.140625" style="66" customWidth="1"/>
    <col min="14595" max="14838" width="9.140625" style="66" customWidth="1"/>
    <col min="14839" max="14841" width="15.28515625" style="66"/>
    <col min="14842" max="14842" width="13.42578125" style="66" customWidth="1"/>
    <col min="14843" max="14843" width="59.5703125" style="66" customWidth="1"/>
    <col min="14844" max="14844" width="12.28515625" style="66" customWidth="1"/>
    <col min="14845" max="14845" width="18.85546875" style="66" customWidth="1"/>
    <col min="14846" max="14846" width="18" style="66" customWidth="1"/>
    <col min="14847" max="14847" width="10.42578125" style="66" bestFit="1" customWidth="1"/>
    <col min="14848" max="14848" width="11.28515625" style="66" customWidth="1"/>
    <col min="14849" max="14849" width="9.140625" style="66" customWidth="1"/>
    <col min="14850" max="14850" width="12.140625" style="66" customWidth="1"/>
    <col min="14851" max="15094" width="9.140625" style="66" customWidth="1"/>
    <col min="15095" max="15097" width="15.28515625" style="66"/>
    <col min="15098" max="15098" width="13.42578125" style="66" customWidth="1"/>
    <col min="15099" max="15099" width="59.5703125" style="66" customWidth="1"/>
    <col min="15100" max="15100" width="12.28515625" style="66" customWidth="1"/>
    <col min="15101" max="15101" width="18.85546875" style="66" customWidth="1"/>
    <col min="15102" max="15102" width="18" style="66" customWidth="1"/>
    <col min="15103" max="15103" width="10.42578125" style="66" bestFit="1" customWidth="1"/>
    <col min="15104" max="15104" width="11.28515625" style="66" customWidth="1"/>
    <col min="15105" max="15105" width="9.140625" style="66" customWidth="1"/>
    <col min="15106" max="15106" width="12.140625" style="66" customWidth="1"/>
    <col min="15107" max="15350" width="9.140625" style="66" customWidth="1"/>
    <col min="15351" max="15353" width="15.28515625" style="66"/>
    <col min="15354" max="15354" width="13.42578125" style="66" customWidth="1"/>
    <col min="15355" max="15355" width="59.5703125" style="66" customWidth="1"/>
    <col min="15356" max="15356" width="12.28515625" style="66" customWidth="1"/>
    <col min="15357" max="15357" width="18.85546875" style="66" customWidth="1"/>
    <col min="15358" max="15358" width="18" style="66" customWidth="1"/>
    <col min="15359" max="15359" width="10.42578125" style="66" bestFit="1" customWidth="1"/>
    <col min="15360" max="15360" width="11.28515625" style="66" customWidth="1"/>
    <col min="15361" max="15361" width="9.140625" style="66" customWidth="1"/>
    <col min="15362" max="15362" width="12.140625" style="66" customWidth="1"/>
    <col min="15363" max="15606" width="9.140625" style="66" customWidth="1"/>
    <col min="15607" max="15609" width="15.28515625" style="66"/>
    <col min="15610" max="15610" width="13.42578125" style="66" customWidth="1"/>
    <col min="15611" max="15611" width="59.5703125" style="66" customWidth="1"/>
    <col min="15612" max="15612" width="12.28515625" style="66" customWidth="1"/>
    <col min="15613" max="15613" width="18.85546875" style="66" customWidth="1"/>
    <col min="15614" max="15614" width="18" style="66" customWidth="1"/>
    <col min="15615" max="15615" width="10.42578125" style="66" bestFit="1" customWidth="1"/>
    <col min="15616" max="15616" width="11.28515625" style="66" customWidth="1"/>
    <col min="15617" max="15617" width="9.140625" style="66" customWidth="1"/>
    <col min="15618" max="15618" width="12.140625" style="66" customWidth="1"/>
    <col min="15619" max="15862" width="9.140625" style="66" customWidth="1"/>
    <col min="15863" max="15865" width="15.28515625" style="66"/>
    <col min="15866" max="15866" width="13.42578125" style="66" customWidth="1"/>
    <col min="15867" max="15867" width="59.5703125" style="66" customWidth="1"/>
    <col min="15868" max="15868" width="12.28515625" style="66" customWidth="1"/>
    <col min="15869" max="15869" width="18.85546875" style="66" customWidth="1"/>
    <col min="15870" max="15870" width="18" style="66" customWidth="1"/>
    <col min="15871" max="15871" width="10.42578125" style="66" bestFit="1" customWidth="1"/>
    <col min="15872" max="15872" width="11.28515625" style="66" customWidth="1"/>
    <col min="15873" max="15873" width="9.140625" style="66" customWidth="1"/>
    <col min="15874" max="15874" width="12.140625" style="66" customWidth="1"/>
    <col min="15875" max="16118" width="9.140625" style="66" customWidth="1"/>
    <col min="16119" max="16121" width="15.28515625" style="66"/>
    <col min="16122" max="16122" width="13.42578125" style="66" customWidth="1"/>
    <col min="16123" max="16123" width="59.5703125" style="66" customWidth="1"/>
    <col min="16124" max="16124" width="12.28515625" style="66" customWidth="1"/>
    <col min="16125" max="16125" width="18.85546875" style="66" customWidth="1"/>
    <col min="16126" max="16126" width="18" style="66" customWidth="1"/>
    <col min="16127" max="16127" width="10.42578125" style="66" bestFit="1" customWidth="1"/>
    <col min="16128" max="16128" width="11.28515625" style="66" customWidth="1"/>
    <col min="16129" max="16129" width="9.140625" style="66" customWidth="1"/>
    <col min="16130" max="16130" width="12.140625" style="66" customWidth="1"/>
    <col min="16131" max="16374" width="9.140625" style="66" customWidth="1"/>
    <col min="16375" max="16384" width="15.28515625" style="66"/>
  </cols>
  <sheetData>
    <row r="1" spans="3:7" s="57" customFormat="1" x14ac:dyDescent="0.2">
      <c r="C1" s="56" t="s">
        <v>0</v>
      </c>
      <c r="D1" s="56"/>
      <c r="F1" s="58"/>
      <c r="G1" s="59"/>
    </row>
    <row r="2" spans="3:7" s="57" customFormat="1" ht="15" x14ac:dyDescent="0.25">
      <c r="C2" s="60" t="s">
        <v>1</v>
      </c>
      <c r="D2" s="60"/>
      <c r="E2"/>
      <c r="F2" s="58"/>
      <c r="G2" s="59"/>
    </row>
    <row r="3" spans="3:7" s="57" customFormat="1" x14ac:dyDescent="0.2">
      <c r="C3" s="60" t="s">
        <v>159</v>
      </c>
      <c r="D3" s="60"/>
      <c r="F3" s="58"/>
      <c r="G3" s="59"/>
    </row>
    <row r="4" spans="3:7" s="57" customFormat="1" x14ac:dyDescent="0.2">
      <c r="C4" s="60" t="s">
        <v>160</v>
      </c>
      <c r="D4" s="60"/>
      <c r="F4" s="58"/>
      <c r="G4" s="59"/>
    </row>
    <row r="5" spans="3:7" s="57" customFormat="1" x14ac:dyDescent="0.2">
      <c r="C5" s="60"/>
      <c r="D5" s="60"/>
      <c r="F5" s="58"/>
      <c r="G5" s="59"/>
    </row>
    <row r="6" spans="3:7" s="57" customFormat="1" x14ac:dyDescent="0.2">
      <c r="C6" s="60"/>
      <c r="D6" s="60"/>
      <c r="F6" s="58"/>
      <c r="G6" s="59"/>
    </row>
    <row r="7" spans="3:7" s="57" customFormat="1" x14ac:dyDescent="0.2">
      <c r="C7" s="61" t="s">
        <v>161</v>
      </c>
      <c r="D7" s="61"/>
      <c r="E7" s="61"/>
      <c r="F7" s="61"/>
      <c r="G7" s="61"/>
    </row>
    <row r="8" spans="3:7" s="57" customFormat="1" x14ac:dyDescent="0.2">
      <c r="C8" s="62" t="str">
        <f>+BS!B8</f>
        <v>od 01.01.2016. do 31.12.2016.</v>
      </c>
      <c r="D8" s="62"/>
      <c r="E8" s="62"/>
      <c r="F8" s="62"/>
      <c r="G8" s="62"/>
    </row>
    <row r="9" spans="3:7" x14ac:dyDescent="0.2">
      <c r="C9" s="63" t="s">
        <v>7</v>
      </c>
      <c r="D9" s="63"/>
      <c r="E9" s="64" t="s">
        <v>162</v>
      </c>
      <c r="F9" s="65" t="s">
        <v>163</v>
      </c>
      <c r="G9" s="65"/>
    </row>
    <row r="10" spans="3:7" ht="25.5" x14ac:dyDescent="0.2">
      <c r="C10" s="63"/>
      <c r="D10" s="63"/>
      <c r="E10" s="64"/>
      <c r="F10" s="67" t="s">
        <v>11</v>
      </c>
      <c r="G10" s="67" t="s">
        <v>12</v>
      </c>
    </row>
    <row r="11" spans="3:7" ht="12" customHeight="1" x14ac:dyDescent="0.2">
      <c r="C11" s="68">
        <v>1</v>
      </c>
      <c r="D11" s="68">
        <v>2</v>
      </c>
      <c r="E11" s="69">
        <v>3</v>
      </c>
      <c r="F11" s="69">
        <v>4</v>
      </c>
      <c r="G11" s="70">
        <v>5</v>
      </c>
    </row>
    <row r="12" spans="3:7" ht="12" customHeight="1" x14ac:dyDescent="0.2">
      <c r="C12" s="69"/>
      <c r="D12" s="71" t="s">
        <v>164</v>
      </c>
      <c r="E12" s="72"/>
      <c r="F12" s="73">
        <f>+F13+F22</f>
        <v>1807531.3400000099</v>
      </c>
      <c r="G12" s="73">
        <f>+G13+G22</f>
        <v>1901115.4800000002</v>
      </c>
    </row>
    <row r="13" spans="3:7" ht="12" customHeight="1" x14ac:dyDescent="0.2">
      <c r="C13" s="69"/>
      <c r="D13" s="71" t="s">
        <v>165</v>
      </c>
      <c r="E13" s="72" t="s">
        <v>166</v>
      </c>
      <c r="F13" s="73">
        <f>+F14+F15+F16+F17+F18+F19+F20+F21</f>
        <v>1770507.4700000098</v>
      </c>
      <c r="G13" s="73">
        <f>+G14+G15+G16+G17+G18+G19+G20+G21</f>
        <v>1901115.4800000002</v>
      </c>
    </row>
    <row r="14" spans="3:7" ht="12" customHeight="1" x14ac:dyDescent="0.2">
      <c r="C14" s="69">
        <v>750</v>
      </c>
      <c r="D14" s="74" t="s">
        <v>167</v>
      </c>
      <c r="E14" s="75"/>
      <c r="F14" s="76">
        <v>1838015.8900000099</v>
      </c>
      <c r="G14" s="76">
        <v>1954358.09</v>
      </c>
    </row>
    <row r="15" spans="3:7" ht="12" customHeight="1" x14ac:dyDescent="0.2">
      <c r="C15" s="69">
        <v>752</v>
      </c>
      <c r="D15" s="74" t="s">
        <v>168</v>
      </c>
      <c r="E15" s="75"/>
      <c r="F15" s="76"/>
      <c r="G15" s="76"/>
    </row>
    <row r="16" spans="3:7" ht="12" customHeight="1" x14ac:dyDescent="0.2">
      <c r="C16" s="69">
        <v>753</v>
      </c>
      <c r="D16" s="74" t="s">
        <v>169</v>
      </c>
      <c r="E16" s="77"/>
      <c r="F16" s="76"/>
      <c r="G16" s="76"/>
    </row>
    <row r="17" spans="3:8" ht="12" customHeight="1" x14ac:dyDescent="0.2">
      <c r="C17" s="69">
        <v>754</v>
      </c>
      <c r="D17" s="74" t="s">
        <v>170</v>
      </c>
      <c r="E17" s="75"/>
      <c r="F17" s="76"/>
      <c r="G17" s="76"/>
    </row>
    <row r="18" spans="3:8" ht="12" customHeight="1" x14ac:dyDescent="0.2">
      <c r="C18" s="69">
        <v>755</v>
      </c>
      <c r="D18" s="74" t="s">
        <v>171</v>
      </c>
      <c r="E18" s="75"/>
      <c r="F18" s="76">
        <v>-67154.62</v>
      </c>
      <c r="G18" s="76">
        <v>-55087.23</v>
      </c>
    </row>
    <row r="19" spans="3:8" ht="12" customHeight="1" x14ac:dyDescent="0.2">
      <c r="C19" s="69">
        <v>756</v>
      </c>
      <c r="D19" s="74" t="s">
        <v>172</v>
      </c>
      <c r="E19" s="75"/>
      <c r="F19" s="76">
        <v>-353.8</v>
      </c>
      <c r="G19" s="76">
        <v>1844.62</v>
      </c>
    </row>
    <row r="20" spans="3:8" ht="12" customHeight="1" x14ac:dyDescent="0.2">
      <c r="C20" s="69">
        <v>757</v>
      </c>
      <c r="D20" s="74" t="s">
        <v>173</v>
      </c>
      <c r="E20" s="75"/>
      <c r="F20" s="76"/>
      <c r="G20" s="76"/>
    </row>
    <row r="21" spans="3:8" ht="12" customHeight="1" x14ac:dyDescent="0.2">
      <c r="C21" s="69">
        <v>758</v>
      </c>
      <c r="D21" s="74" t="s">
        <v>174</v>
      </c>
      <c r="E21" s="75"/>
      <c r="F21" s="76"/>
      <c r="G21" s="76"/>
    </row>
    <row r="22" spans="3:8" ht="12" customHeight="1" x14ac:dyDescent="0.2">
      <c r="C22" s="69"/>
      <c r="D22" s="71" t="s">
        <v>175</v>
      </c>
      <c r="E22" s="72">
        <v>6</v>
      </c>
      <c r="F22" s="73">
        <f>SUM(F23:F26)</f>
        <v>37023.870000000003</v>
      </c>
      <c r="G22" s="73">
        <f>SUM(G23:G26)</f>
        <v>0</v>
      </c>
    </row>
    <row r="23" spans="3:8" ht="12" customHeight="1" x14ac:dyDescent="0.2">
      <c r="C23" s="69">
        <v>760</v>
      </c>
      <c r="D23" s="74" t="s">
        <v>176</v>
      </c>
      <c r="E23" s="75"/>
      <c r="F23" s="76"/>
      <c r="G23" s="76"/>
    </row>
    <row r="24" spans="3:8" ht="12" customHeight="1" x14ac:dyDescent="0.2">
      <c r="C24" s="69">
        <v>764</v>
      </c>
      <c r="D24" s="74" t="s">
        <v>177</v>
      </c>
      <c r="E24" s="75"/>
      <c r="F24" s="76"/>
      <c r="G24" s="76"/>
    </row>
    <row r="25" spans="3:8" ht="12" customHeight="1" x14ac:dyDescent="0.2">
      <c r="C25" s="69">
        <v>768</v>
      </c>
      <c r="D25" s="74" t="s">
        <v>178</v>
      </c>
      <c r="E25" s="75"/>
      <c r="F25" s="76"/>
      <c r="G25" s="76"/>
    </row>
    <row r="26" spans="3:8" ht="12" customHeight="1" x14ac:dyDescent="0.2">
      <c r="C26" s="69">
        <v>769</v>
      </c>
      <c r="D26" s="74" t="s">
        <v>179</v>
      </c>
      <c r="E26" s="75"/>
      <c r="F26" s="76">
        <v>37023.870000000003</v>
      </c>
      <c r="G26" s="76"/>
      <c r="H26" s="66" t="s">
        <v>180</v>
      </c>
    </row>
    <row r="27" spans="3:8" ht="12" customHeight="1" x14ac:dyDescent="0.2">
      <c r="C27" s="69"/>
      <c r="D27" s="71" t="s">
        <v>181</v>
      </c>
      <c r="E27" s="72"/>
      <c r="F27" s="73">
        <f>+F28+F39+F45</f>
        <v>1238814.57</v>
      </c>
      <c r="G27" s="73">
        <f>+G28+G39+G45</f>
        <v>1388745.0449713403</v>
      </c>
    </row>
    <row r="28" spans="3:8" ht="12" customHeight="1" x14ac:dyDescent="0.2">
      <c r="C28" s="69"/>
      <c r="D28" s="71" t="s">
        <v>182</v>
      </c>
      <c r="E28" s="72" t="s">
        <v>183</v>
      </c>
      <c r="F28" s="73">
        <f>+F29+F30+F31+F32+F33+F34+F35+F36+F37+F38</f>
        <v>503002.56000000006</v>
      </c>
      <c r="G28" s="73">
        <f>+G29+G30+G31+G32+G33+G34+G35+G36+G37+G38</f>
        <v>530988.01497134042</v>
      </c>
    </row>
    <row r="29" spans="3:8" ht="12" customHeight="1" x14ac:dyDescent="0.2">
      <c r="C29" s="69">
        <v>400</v>
      </c>
      <c r="D29" s="74" t="s">
        <v>184</v>
      </c>
      <c r="E29" s="77"/>
      <c r="F29" s="78">
        <v>516940.33999999997</v>
      </c>
      <c r="G29" s="78">
        <v>555248.16</v>
      </c>
    </row>
    <row r="30" spans="3:8" ht="12" customHeight="1" x14ac:dyDescent="0.2">
      <c r="C30" s="69"/>
      <c r="D30" s="74" t="s">
        <v>185</v>
      </c>
      <c r="E30" s="77"/>
      <c r="F30" s="78">
        <v>16765.810000000001</v>
      </c>
      <c r="G30" s="78">
        <v>17350.694971340374</v>
      </c>
    </row>
    <row r="31" spans="3:8" ht="12" customHeight="1" x14ac:dyDescent="0.2">
      <c r="C31" s="69">
        <v>402</v>
      </c>
      <c r="D31" s="74" t="s">
        <v>186</v>
      </c>
      <c r="E31" s="77"/>
      <c r="F31" s="78"/>
      <c r="G31" s="78"/>
    </row>
    <row r="32" spans="3:8" ht="12" customHeight="1" x14ac:dyDescent="0.2">
      <c r="C32" s="69">
        <v>403</v>
      </c>
      <c r="D32" s="74" t="s">
        <v>187</v>
      </c>
      <c r="E32" s="77"/>
      <c r="F32" s="78"/>
      <c r="G32" s="78"/>
    </row>
    <row r="33" spans="3:7" ht="12" customHeight="1" x14ac:dyDescent="0.2">
      <c r="C33" s="69">
        <v>404</v>
      </c>
      <c r="D33" s="74" t="s">
        <v>188</v>
      </c>
      <c r="E33" s="77"/>
      <c r="F33" s="78">
        <v>-2261.73</v>
      </c>
      <c r="G33" s="78">
        <v>-36616.49</v>
      </c>
    </row>
    <row r="34" spans="3:7" ht="12" customHeight="1" x14ac:dyDescent="0.2">
      <c r="C34" s="69">
        <v>405</v>
      </c>
      <c r="D34" s="74" t="s">
        <v>189</v>
      </c>
      <c r="E34" s="77"/>
      <c r="F34" s="78">
        <v>-18257.04</v>
      </c>
      <c r="G34" s="78">
        <v>-24660.11</v>
      </c>
    </row>
    <row r="35" spans="3:7" ht="12" customHeight="1" x14ac:dyDescent="0.2">
      <c r="C35" s="69">
        <v>406</v>
      </c>
      <c r="D35" s="74" t="s">
        <v>190</v>
      </c>
      <c r="E35" s="77"/>
      <c r="F35" s="78">
        <v>0</v>
      </c>
      <c r="G35" s="78">
        <v>4845.0600000000004</v>
      </c>
    </row>
    <row r="36" spans="3:7" ht="12" customHeight="1" x14ac:dyDescent="0.2">
      <c r="C36" s="69">
        <v>407</v>
      </c>
      <c r="D36" s="74" t="s">
        <v>191</v>
      </c>
      <c r="E36" s="77"/>
      <c r="F36" s="78">
        <v>-10184.82</v>
      </c>
      <c r="G36" s="78">
        <v>14820.7</v>
      </c>
    </row>
    <row r="37" spans="3:7" ht="12" customHeight="1" x14ac:dyDescent="0.2">
      <c r="C37" s="69">
        <v>408</v>
      </c>
      <c r="D37" s="74" t="s">
        <v>192</v>
      </c>
      <c r="E37" s="77"/>
      <c r="F37" s="78"/>
      <c r="G37" s="78"/>
    </row>
    <row r="38" spans="3:7" ht="12" customHeight="1" x14ac:dyDescent="0.2">
      <c r="C38" s="69">
        <v>409</v>
      </c>
      <c r="D38" s="74" t="s">
        <v>193</v>
      </c>
      <c r="E38" s="75"/>
      <c r="F38" s="78"/>
      <c r="G38" s="78"/>
    </row>
    <row r="39" spans="3:7" ht="12" customHeight="1" x14ac:dyDescent="0.2">
      <c r="C39" s="69"/>
      <c r="D39" s="71" t="s">
        <v>194</v>
      </c>
      <c r="E39" s="72" t="s">
        <v>195</v>
      </c>
      <c r="F39" s="73">
        <f>+F40+F41+F42+F43+F44</f>
        <v>637366.2699999999</v>
      </c>
      <c r="G39" s="73">
        <f>+G40+G41+G42+G43+G44</f>
        <v>767496.99</v>
      </c>
    </row>
    <row r="40" spans="3:7" ht="12" customHeight="1" x14ac:dyDescent="0.2">
      <c r="C40" s="69" t="s">
        <v>196</v>
      </c>
      <c r="D40" s="74" t="s">
        <v>197</v>
      </c>
      <c r="E40" s="75"/>
      <c r="F40" s="76"/>
      <c r="G40" s="76"/>
    </row>
    <row r="41" spans="3:7" ht="12" customHeight="1" x14ac:dyDescent="0.2">
      <c r="C41" s="69" t="s">
        <v>198</v>
      </c>
      <c r="D41" s="74" t="s">
        <v>199</v>
      </c>
      <c r="E41" s="75"/>
      <c r="F41" s="76">
        <v>637366.2699999999</v>
      </c>
      <c r="G41" s="76">
        <v>767496.99</v>
      </c>
    </row>
    <row r="42" spans="3:7" ht="12" customHeight="1" x14ac:dyDescent="0.2">
      <c r="C42" s="69">
        <v>415</v>
      </c>
      <c r="D42" s="74" t="s">
        <v>200</v>
      </c>
      <c r="E42" s="75"/>
      <c r="F42" s="76"/>
      <c r="G42" s="76"/>
    </row>
    <row r="43" spans="3:7" ht="12" customHeight="1" x14ac:dyDescent="0.2">
      <c r="C43" s="69">
        <v>416.41699999999997</v>
      </c>
      <c r="D43" s="74" t="s">
        <v>201</v>
      </c>
      <c r="E43" s="75"/>
      <c r="F43" s="76"/>
      <c r="G43" s="76"/>
    </row>
    <row r="44" spans="3:7" ht="12" customHeight="1" x14ac:dyDescent="0.2">
      <c r="C44" s="69">
        <v>418.41899999999998</v>
      </c>
      <c r="D44" s="74" t="s">
        <v>202</v>
      </c>
      <c r="E44" s="75"/>
      <c r="F44" s="76"/>
      <c r="G44" s="76"/>
    </row>
    <row r="45" spans="3:7" ht="12" customHeight="1" x14ac:dyDescent="0.2">
      <c r="C45" s="69"/>
      <c r="D45" s="71" t="s">
        <v>203</v>
      </c>
      <c r="E45" s="72" t="s">
        <v>204</v>
      </c>
      <c r="F45" s="73">
        <f>+F46+F47+F48+F49+F50+F51+F52+F53+F54</f>
        <v>98445.739999999991</v>
      </c>
      <c r="G45" s="73">
        <f>+G46+G47+G48+G49+G50+G51+G52+G53+G54</f>
        <v>90260.03999999995</v>
      </c>
    </row>
    <row r="46" spans="3:7" ht="12" customHeight="1" x14ac:dyDescent="0.2">
      <c r="C46" s="69">
        <v>420</v>
      </c>
      <c r="D46" s="74" t="s">
        <v>205</v>
      </c>
      <c r="E46" s="75"/>
      <c r="F46" s="78"/>
      <c r="G46" s="78"/>
    </row>
    <row r="47" spans="3:7" ht="12" customHeight="1" x14ac:dyDescent="0.2">
      <c r="C47" s="69">
        <v>421</v>
      </c>
      <c r="D47" s="74" t="s">
        <v>206</v>
      </c>
      <c r="E47" s="77"/>
      <c r="F47" s="78"/>
      <c r="G47" s="78"/>
    </row>
    <row r="48" spans="3:7" ht="12" customHeight="1" x14ac:dyDescent="0.2">
      <c r="C48" s="69">
        <v>422</v>
      </c>
      <c r="D48" s="74" t="s">
        <v>207</v>
      </c>
      <c r="E48" s="77"/>
      <c r="F48" s="78"/>
      <c r="G48" s="78"/>
    </row>
    <row r="49" spans="3:7" ht="12" customHeight="1" x14ac:dyDescent="0.2">
      <c r="C49" s="69">
        <v>423</v>
      </c>
      <c r="D49" s="74" t="s">
        <v>208</v>
      </c>
      <c r="E49" s="77"/>
      <c r="F49" s="78">
        <v>19348.199999999997</v>
      </c>
      <c r="G49" s="78">
        <v>18812.04</v>
      </c>
    </row>
    <row r="50" spans="3:7" ht="12" customHeight="1" x14ac:dyDescent="0.2">
      <c r="C50" s="69">
        <v>424</v>
      </c>
      <c r="D50" s="74" t="s">
        <v>209</v>
      </c>
      <c r="E50" s="77"/>
      <c r="F50" s="78">
        <v>8286.4099999999726</v>
      </c>
      <c r="G50" s="78">
        <v>8596.7199999999357</v>
      </c>
    </row>
    <row r="51" spans="3:7" ht="12" customHeight="1" x14ac:dyDescent="0.2">
      <c r="C51" s="69">
        <v>429</v>
      </c>
      <c r="D51" s="74" t="s">
        <v>210</v>
      </c>
      <c r="E51" s="77"/>
      <c r="F51" s="78">
        <v>70751.680000000022</v>
      </c>
      <c r="G51" s="78">
        <v>61596.720000000008</v>
      </c>
    </row>
    <row r="52" spans="3:7" ht="12" customHeight="1" x14ac:dyDescent="0.2">
      <c r="C52" s="69">
        <v>460</v>
      </c>
      <c r="D52" s="74" t="s">
        <v>211</v>
      </c>
      <c r="E52" s="75"/>
      <c r="F52" s="78">
        <v>59.45</v>
      </c>
      <c r="G52" s="78">
        <v>1254.56</v>
      </c>
    </row>
    <row r="53" spans="3:7" ht="12" customHeight="1" x14ac:dyDescent="0.2">
      <c r="C53" s="69">
        <v>463</v>
      </c>
      <c r="D53" s="74" t="s">
        <v>212</v>
      </c>
      <c r="E53" s="75"/>
      <c r="F53" s="78">
        <v>0</v>
      </c>
      <c r="G53" s="78"/>
    </row>
    <row r="54" spans="3:7" ht="12" customHeight="1" x14ac:dyDescent="0.2">
      <c r="C54" s="69">
        <v>462.46899999999999</v>
      </c>
      <c r="D54" s="74" t="s">
        <v>213</v>
      </c>
      <c r="E54" s="75"/>
      <c r="F54" s="78"/>
      <c r="G54" s="78"/>
    </row>
    <row r="55" spans="3:7" ht="12" customHeight="1" x14ac:dyDescent="0.2">
      <c r="C55" s="69"/>
      <c r="D55" s="71" t="s">
        <v>214</v>
      </c>
      <c r="E55" s="72"/>
      <c r="F55" s="73">
        <f>+F12-F27</f>
        <v>568716.7700000098</v>
      </c>
      <c r="G55" s="73">
        <f>+G12-G27</f>
        <v>512370.43502865988</v>
      </c>
    </row>
    <row r="56" spans="3:7" ht="12" customHeight="1" x14ac:dyDescent="0.2">
      <c r="C56" s="69"/>
      <c r="D56" s="71" t="s">
        <v>215</v>
      </c>
      <c r="E56" s="72" t="s">
        <v>216</v>
      </c>
      <c r="F56" s="73">
        <f>+F57-F58+F59+F60+F64+F69+F76-F77</f>
        <v>645959.87999999977</v>
      </c>
      <c r="G56" s="73">
        <f>+G57-G58+G59+G60+G64+G69+G76-G77</f>
        <v>599784.02940885792</v>
      </c>
    </row>
    <row r="57" spans="3:7" ht="12" customHeight="1" x14ac:dyDescent="0.2">
      <c r="C57" s="69"/>
      <c r="D57" s="71" t="s">
        <v>217</v>
      </c>
      <c r="E57" s="72"/>
      <c r="F57" s="73">
        <v>310000.56</v>
      </c>
      <c r="G57" s="73">
        <v>386439.4933875986</v>
      </c>
    </row>
    <row r="58" spans="3:7" ht="12" customHeight="1" x14ac:dyDescent="0.2">
      <c r="C58" s="69"/>
      <c r="D58" s="71" t="s">
        <v>218</v>
      </c>
      <c r="E58" s="72"/>
      <c r="F58" s="73">
        <v>0</v>
      </c>
      <c r="G58" s="73">
        <v>0</v>
      </c>
    </row>
    <row r="59" spans="3:7" ht="12" customHeight="1" x14ac:dyDescent="0.2">
      <c r="C59" s="69"/>
      <c r="D59" s="71" t="s">
        <v>219</v>
      </c>
      <c r="E59" s="72"/>
      <c r="F59" s="73">
        <v>25747.03</v>
      </c>
      <c r="G59" s="73">
        <v>24924.139999999996</v>
      </c>
    </row>
    <row r="60" spans="3:7" ht="12" customHeight="1" x14ac:dyDescent="0.2">
      <c r="C60" s="79"/>
      <c r="D60" s="71" t="s">
        <v>220</v>
      </c>
      <c r="E60" s="72"/>
      <c r="F60" s="73">
        <f>+F61+F62+F63</f>
        <v>172714.18999999997</v>
      </c>
      <c r="G60" s="73">
        <f>+G61+G62+G63</f>
        <v>109121.72333711214</v>
      </c>
    </row>
    <row r="61" spans="3:7" ht="12" customHeight="1" x14ac:dyDescent="0.2">
      <c r="C61" s="69"/>
      <c r="D61" s="74" t="s">
        <v>221</v>
      </c>
      <c r="E61" s="75"/>
      <c r="F61" s="76">
        <v>99508.84</v>
      </c>
      <c r="G61" s="76">
        <v>61755.094101175731</v>
      </c>
    </row>
    <row r="62" spans="3:7" ht="12" customHeight="1" x14ac:dyDescent="0.2">
      <c r="C62" s="69"/>
      <c r="D62" s="74" t="s">
        <v>222</v>
      </c>
      <c r="E62" s="75"/>
      <c r="F62" s="76">
        <v>67224.14</v>
      </c>
      <c r="G62" s="76">
        <v>44849.615348294814</v>
      </c>
    </row>
    <row r="63" spans="3:7" ht="12" customHeight="1" x14ac:dyDescent="0.2">
      <c r="C63" s="69"/>
      <c r="D63" s="74" t="s">
        <v>223</v>
      </c>
      <c r="E63" s="75"/>
      <c r="F63" s="76">
        <v>5981.21</v>
      </c>
      <c r="G63" s="76">
        <v>2517.0138876415967</v>
      </c>
    </row>
    <row r="64" spans="3:7" ht="12" customHeight="1" x14ac:dyDescent="0.2">
      <c r="C64" s="79"/>
      <c r="D64" s="71" t="s">
        <v>224</v>
      </c>
      <c r="E64" s="72"/>
      <c r="F64" s="73">
        <f>+F65+F66+F67+F68</f>
        <v>4875.8999999999996</v>
      </c>
      <c r="G64" s="73">
        <f>+G65+G66+G67+G68</f>
        <v>9211.3782485980955</v>
      </c>
    </row>
    <row r="65" spans="3:7" ht="12" customHeight="1" x14ac:dyDescent="0.2">
      <c r="C65" s="69"/>
      <c r="D65" s="80" t="s">
        <v>225</v>
      </c>
      <c r="E65" s="81"/>
      <c r="F65" s="76">
        <v>150.44999999999999</v>
      </c>
      <c r="G65" s="76">
        <v>1267.9005</v>
      </c>
    </row>
    <row r="66" spans="3:7" ht="12" customHeight="1" x14ac:dyDescent="0.2">
      <c r="C66" s="69"/>
      <c r="D66" s="74" t="s">
        <v>226</v>
      </c>
      <c r="E66" s="75"/>
      <c r="F66" s="76">
        <v>1324.75</v>
      </c>
      <c r="G66" s="76">
        <v>3806.9680737569925</v>
      </c>
    </row>
    <row r="67" spans="3:7" ht="12" customHeight="1" x14ac:dyDescent="0.2">
      <c r="C67" s="69"/>
      <c r="D67" s="74" t="s">
        <v>227</v>
      </c>
      <c r="E67" s="75"/>
      <c r="F67" s="76">
        <v>1206.57</v>
      </c>
      <c r="G67" s="76">
        <v>2647.0944748411034</v>
      </c>
    </row>
    <row r="68" spans="3:7" ht="12" customHeight="1" x14ac:dyDescent="0.2">
      <c r="C68" s="69"/>
      <c r="D68" s="74" t="s">
        <v>228</v>
      </c>
      <c r="E68" s="75"/>
      <c r="F68" s="76">
        <v>2194.13</v>
      </c>
      <c r="G68" s="76">
        <v>1489.4151999999999</v>
      </c>
    </row>
    <row r="69" spans="3:7" ht="12" customHeight="1" x14ac:dyDescent="0.2">
      <c r="C69" s="79"/>
      <c r="D69" s="71" t="s">
        <v>229</v>
      </c>
      <c r="E69" s="72"/>
      <c r="F69" s="73">
        <f>+F70+F71+F72+F73+F74+F75</f>
        <v>160313.66999999998</v>
      </c>
      <c r="G69" s="73">
        <f>+G70+G71+G72+G73+G74+G75</f>
        <v>71293.624435548976</v>
      </c>
    </row>
    <row r="70" spans="3:7" ht="12" customHeight="1" x14ac:dyDescent="0.2">
      <c r="C70" s="69"/>
      <c r="D70" s="74" t="s">
        <v>230</v>
      </c>
      <c r="E70" s="75"/>
      <c r="F70" s="76">
        <v>94141.09</v>
      </c>
      <c r="G70" s="76">
        <v>34985.580994741962</v>
      </c>
    </row>
    <row r="71" spans="3:7" ht="12" customHeight="1" x14ac:dyDescent="0.2">
      <c r="C71" s="69"/>
      <c r="D71" s="74" t="s">
        <v>231</v>
      </c>
      <c r="E71" s="75"/>
      <c r="F71" s="76">
        <v>20901.93</v>
      </c>
      <c r="G71" s="76">
        <v>8908.8005952651856</v>
      </c>
    </row>
    <row r="72" spans="3:7" ht="12" customHeight="1" x14ac:dyDescent="0.2">
      <c r="C72" s="69"/>
      <c r="D72" s="74" t="s">
        <v>232</v>
      </c>
      <c r="E72" s="75"/>
      <c r="F72" s="76">
        <v>12523.4</v>
      </c>
      <c r="G72" s="76">
        <v>7460.76</v>
      </c>
    </row>
    <row r="73" spans="3:7" ht="12" customHeight="1" x14ac:dyDescent="0.2">
      <c r="C73" s="69"/>
      <c r="D73" s="74" t="s">
        <v>233</v>
      </c>
      <c r="E73" s="75"/>
      <c r="F73" s="76">
        <v>371.16</v>
      </c>
      <c r="G73" s="76">
        <v>1055.4939550209522</v>
      </c>
    </row>
    <row r="74" spans="3:7" ht="12" customHeight="1" x14ac:dyDescent="0.2">
      <c r="C74" s="69"/>
      <c r="D74" s="74" t="s">
        <v>234</v>
      </c>
      <c r="E74" s="75"/>
      <c r="F74" s="76">
        <v>0</v>
      </c>
      <c r="G74" s="76">
        <v>0</v>
      </c>
    </row>
    <row r="75" spans="3:7" ht="12" customHeight="1" x14ac:dyDescent="0.2">
      <c r="C75" s="69"/>
      <c r="D75" s="74" t="s">
        <v>235</v>
      </c>
      <c r="E75" s="75"/>
      <c r="F75" s="76">
        <v>32376.09</v>
      </c>
      <c r="G75" s="76">
        <v>18882.988890520875</v>
      </c>
    </row>
    <row r="76" spans="3:7" ht="12" customHeight="1" x14ac:dyDescent="0.2">
      <c r="C76" s="69"/>
      <c r="D76" s="71" t="s">
        <v>236</v>
      </c>
      <c r="E76" s="72"/>
      <c r="F76" s="73">
        <v>4462.09</v>
      </c>
      <c r="G76" s="73">
        <v>8097.13</v>
      </c>
    </row>
    <row r="77" spans="3:7" ht="12" customHeight="1" x14ac:dyDescent="0.2">
      <c r="C77" s="69">
        <v>706</v>
      </c>
      <c r="D77" s="71" t="s">
        <v>237</v>
      </c>
      <c r="E77" s="72"/>
      <c r="F77" s="73">
        <v>32153.56</v>
      </c>
      <c r="G77" s="73">
        <v>9303.4599999999991</v>
      </c>
    </row>
    <row r="78" spans="3:7" ht="12" customHeight="1" x14ac:dyDescent="0.2">
      <c r="C78" s="69"/>
      <c r="D78" s="71" t="s">
        <v>238</v>
      </c>
      <c r="E78" s="72"/>
      <c r="F78" s="73">
        <f>+F55-F56</f>
        <v>-77243.109999989974</v>
      </c>
      <c r="G78" s="73">
        <f>+G55-G56</f>
        <v>-87413.594380198047</v>
      </c>
    </row>
    <row r="79" spans="3:7" ht="12" customHeight="1" x14ac:dyDescent="0.2">
      <c r="C79" s="69"/>
      <c r="D79" s="71" t="s">
        <v>239</v>
      </c>
      <c r="E79" s="72" t="s">
        <v>240</v>
      </c>
      <c r="F79" s="73">
        <f>+F94+F111</f>
        <v>315341.45999999996</v>
      </c>
      <c r="G79" s="73">
        <f>+G94+G111</f>
        <v>311761.99427580199</v>
      </c>
    </row>
    <row r="80" spans="3:7" ht="12" customHeight="1" x14ac:dyDescent="0.2">
      <c r="C80" s="69"/>
      <c r="D80" s="71" t="s">
        <v>241</v>
      </c>
      <c r="E80" s="72"/>
      <c r="F80" s="73">
        <f>+F81+F82+F83+F84+F85+F86</f>
        <v>221868.18</v>
      </c>
      <c r="G80" s="73">
        <f>+G81+G82+G83+G84+G85+G86</f>
        <v>240441.77427580199</v>
      </c>
    </row>
    <row r="81" spans="3:8" ht="12" customHeight="1" x14ac:dyDescent="0.2">
      <c r="C81" s="69">
        <v>770</v>
      </c>
      <c r="D81" s="74" t="s">
        <v>242</v>
      </c>
      <c r="E81" s="75"/>
      <c r="F81" s="76">
        <v>221868.18</v>
      </c>
      <c r="G81" s="76">
        <v>240441.77427580199</v>
      </c>
      <c r="H81" s="66" t="s">
        <v>243</v>
      </c>
    </row>
    <row r="82" spans="3:8" ht="12" customHeight="1" x14ac:dyDescent="0.2">
      <c r="C82" s="69">
        <v>771</v>
      </c>
      <c r="D82" s="74" t="s">
        <v>244</v>
      </c>
      <c r="E82" s="75"/>
      <c r="F82" s="76"/>
      <c r="G82" s="76"/>
    </row>
    <row r="83" spans="3:8" ht="12" customHeight="1" x14ac:dyDescent="0.2">
      <c r="C83" s="69">
        <v>772</v>
      </c>
      <c r="D83" s="74" t="s">
        <v>245</v>
      </c>
      <c r="E83" s="75"/>
      <c r="F83" s="76"/>
      <c r="G83" s="76"/>
    </row>
    <row r="84" spans="3:8" ht="12" customHeight="1" x14ac:dyDescent="0.2">
      <c r="C84" s="69">
        <v>774</v>
      </c>
      <c r="D84" s="74" t="s">
        <v>246</v>
      </c>
      <c r="E84" s="75"/>
      <c r="F84" s="76"/>
      <c r="G84" s="76"/>
    </row>
    <row r="85" spans="3:8" ht="12" customHeight="1" x14ac:dyDescent="0.2">
      <c r="C85" s="69">
        <v>775</v>
      </c>
      <c r="D85" s="74" t="s">
        <v>247</v>
      </c>
      <c r="E85" s="75"/>
      <c r="F85" s="76"/>
      <c r="G85" s="76"/>
    </row>
    <row r="86" spans="3:8" ht="12" customHeight="1" x14ac:dyDescent="0.2">
      <c r="C86" s="82" t="s">
        <v>248</v>
      </c>
      <c r="D86" s="74" t="s">
        <v>249</v>
      </c>
      <c r="E86" s="75"/>
      <c r="F86" s="76"/>
      <c r="G86" s="76"/>
    </row>
    <row r="87" spans="3:8" ht="12" customHeight="1" x14ac:dyDescent="0.2">
      <c r="C87" s="69"/>
      <c r="D87" s="71" t="s">
        <v>250</v>
      </c>
      <c r="E87" s="72"/>
      <c r="F87" s="73">
        <f>+F92</f>
        <v>0</v>
      </c>
      <c r="G87" s="73">
        <f>+G92</f>
        <v>24.55</v>
      </c>
    </row>
    <row r="88" spans="3:8" ht="12" customHeight="1" x14ac:dyDescent="0.2">
      <c r="C88" s="69">
        <v>730</v>
      </c>
      <c r="D88" s="74" t="s">
        <v>251</v>
      </c>
      <c r="E88" s="75"/>
      <c r="F88" s="76"/>
      <c r="G88" s="76"/>
    </row>
    <row r="89" spans="3:8" ht="12" customHeight="1" x14ac:dyDescent="0.2">
      <c r="C89" s="69">
        <v>732</v>
      </c>
      <c r="D89" s="74" t="s">
        <v>252</v>
      </c>
      <c r="E89" s="75"/>
      <c r="F89" s="76"/>
      <c r="G89" s="76"/>
    </row>
    <row r="90" spans="3:8" ht="12" customHeight="1" x14ac:dyDescent="0.2">
      <c r="C90" s="69">
        <v>734</v>
      </c>
      <c r="D90" s="74" t="s">
        <v>253</v>
      </c>
      <c r="E90" s="75"/>
      <c r="F90" s="76"/>
      <c r="G90" s="76"/>
    </row>
    <row r="91" spans="3:8" ht="12" customHeight="1" x14ac:dyDescent="0.2">
      <c r="C91" s="69">
        <v>735</v>
      </c>
      <c r="D91" s="74" t="s">
        <v>254</v>
      </c>
      <c r="E91" s="75"/>
      <c r="F91" s="76"/>
      <c r="G91" s="76"/>
    </row>
    <row r="92" spans="3:8" ht="12" customHeight="1" x14ac:dyDescent="0.2">
      <c r="C92" s="82" t="s">
        <v>255</v>
      </c>
      <c r="D92" s="74" t="s">
        <v>256</v>
      </c>
      <c r="E92" s="75"/>
      <c r="F92" s="76"/>
      <c r="G92" s="76">
        <v>24.55</v>
      </c>
    </row>
    <row r="93" spans="3:8" ht="12" customHeight="1" x14ac:dyDescent="0.2">
      <c r="C93" s="82" t="s">
        <v>257</v>
      </c>
      <c r="D93" s="74" t="s">
        <v>258</v>
      </c>
      <c r="E93" s="75"/>
      <c r="F93" s="76"/>
      <c r="G93" s="76"/>
    </row>
    <row r="94" spans="3:8" ht="12" customHeight="1" x14ac:dyDescent="0.2">
      <c r="C94" s="69"/>
      <c r="D94" s="71" t="s">
        <v>259</v>
      </c>
      <c r="E94" s="72"/>
      <c r="F94" s="73">
        <f>+F80-F87</f>
        <v>221868.18</v>
      </c>
      <c r="G94" s="73">
        <f>+G80-G87</f>
        <v>240417.224275802</v>
      </c>
    </row>
    <row r="95" spans="3:8" ht="12" customHeight="1" x14ac:dyDescent="0.2">
      <c r="C95" s="69"/>
      <c r="D95" s="71" t="s">
        <v>260</v>
      </c>
      <c r="E95" s="72"/>
      <c r="F95" s="73">
        <f>+SUM(F96:F102)</f>
        <v>100687.45</v>
      </c>
      <c r="G95" s="73">
        <f>+SUM(G96:G102)</f>
        <v>71536.97</v>
      </c>
    </row>
    <row r="96" spans="3:8" ht="12" customHeight="1" x14ac:dyDescent="0.2">
      <c r="C96" s="69">
        <v>770</v>
      </c>
      <c r="D96" s="74" t="s">
        <v>261</v>
      </c>
      <c r="E96" s="75"/>
      <c r="F96" s="76">
        <v>100617.45</v>
      </c>
      <c r="G96" s="76">
        <v>69999.8</v>
      </c>
    </row>
    <row r="97" spans="3:7" ht="12" customHeight="1" x14ac:dyDescent="0.2">
      <c r="C97" s="69">
        <v>772</v>
      </c>
      <c r="D97" s="74" t="s">
        <v>262</v>
      </c>
      <c r="E97" s="75"/>
      <c r="F97" s="76"/>
      <c r="G97" s="76"/>
    </row>
    <row r="98" spans="3:7" ht="12" customHeight="1" x14ac:dyDescent="0.2">
      <c r="C98" s="70">
        <v>771774</v>
      </c>
      <c r="D98" s="74" t="s">
        <v>263</v>
      </c>
      <c r="E98" s="75"/>
      <c r="F98" s="76"/>
      <c r="G98" s="76"/>
    </row>
    <row r="99" spans="3:7" ht="12" customHeight="1" x14ac:dyDescent="0.2">
      <c r="C99" s="69">
        <v>773</v>
      </c>
      <c r="D99" s="74" t="s">
        <v>264</v>
      </c>
      <c r="E99" s="75"/>
      <c r="F99" s="78"/>
      <c r="G99" s="78"/>
    </row>
    <row r="100" spans="3:7" ht="12" customHeight="1" x14ac:dyDescent="0.2">
      <c r="C100" s="82" t="s">
        <v>265</v>
      </c>
      <c r="D100" s="74" t="s">
        <v>266</v>
      </c>
      <c r="E100" s="75"/>
      <c r="F100" s="78"/>
      <c r="G100" s="78"/>
    </row>
    <row r="101" spans="3:7" ht="12" customHeight="1" x14ac:dyDescent="0.2">
      <c r="C101" s="69" t="s">
        <v>267</v>
      </c>
      <c r="D101" s="74" t="s">
        <v>268</v>
      </c>
      <c r="E101" s="77"/>
      <c r="F101" s="78"/>
      <c r="G101" s="78"/>
    </row>
    <row r="102" spans="3:7" ht="12" customHeight="1" x14ac:dyDescent="0.2">
      <c r="C102" s="82" t="s">
        <v>269</v>
      </c>
      <c r="D102" s="74" t="s">
        <v>270</v>
      </c>
      <c r="E102" s="77"/>
      <c r="F102" s="78">
        <v>70</v>
      </c>
      <c r="G102" s="78">
        <v>1537.17</v>
      </c>
    </row>
    <row r="103" spans="3:7" ht="12" customHeight="1" x14ac:dyDescent="0.2">
      <c r="C103" s="69"/>
      <c r="D103" s="71" t="s">
        <v>271</v>
      </c>
      <c r="E103" s="72"/>
      <c r="F103" s="73">
        <f>+SUM(F104:F110)</f>
        <v>7214.17</v>
      </c>
      <c r="G103" s="73">
        <f>+SUM(G104:G110)</f>
        <v>192.20000000000002</v>
      </c>
    </row>
    <row r="104" spans="3:7" ht="12" customHeight="1" x14ac:dyDescent="0.2">
      <c r="C104" s="69">
        <v>730</v>
      </c>
      <c r="D104" s="74" t="s">
        <v>272</v>
      </c>
      <c r="E104" s="77"/>
      <c r="F104" s="78"/>
      <c r="G104" s="78"/>
    </row>
    <row r="105" spans="3:7" ht="12" customHeight="1" x14ac:dyDescent="0.2">
      <c r="C105" s="69">
        <v>732</v>
      </c>
      <c r="D105" s="74" t="s">
        <v>273</v>
      </c>
      <c r="E105" s="77"/>
      <c r="F105" s="78"/>
      <c r="G105" s="78"/>
    </row>
    <row r="106" spans="3:7" ht="12" customHeight="1" x14ac:dyDescent="0.2">
      <c r="C106" s="69">
        <v>734</v>
      </c>
      <c r="D106" s="74" t="s">
        <v>274</v>
      </c>
      <c r="E106" s="77"/>
      <c r="F106" s="78"/>
      <c r="G106" s="78"/>
    </row>
    <row r="107" spans="3:7" ht="12" customHeight="1" x14ac:dyDescent="0.2">
      <c r="C107" s="82" t="s">
        <v>275</v>
      </c>
      <c r="D107" s="74" t="s">
        <v>276</v>
      </c>
      <c r="E107" s="77"/>
      <c r="F107" s="78"/>
      <c r="G107" s="78"/>
    </row>
    <row r="108" spans="3:7" ht="12" customHeight="1" x14ac:dyDescent="0.2">
      <c r="C108" s="82" t="s">
        <v>277</v>
      </c>
      <c r="D108" s="74" t="s">
        <v>278</v>
      </c>
      <c r="E108" s="77"/>
      <c r="F108" s="78"/>
      <c r="G108" s="78"/>
    </row>
    <row r="109" spans="3:7" ht="12" customHeight="1" x14ac:dyDescent="0.2">
      <c r="C109" s="70">
        <v>745746747</v>
      </c>
      <c r="D109" s="74" t="s">
        <v>279</v>
      </c>
      <c r="E109" s="75"/>
      <c r="F109" s="76"/>
      <c r="G109" s="76"/>
    </row>
    <row r="110" spans="3:7" ht="12" customHeight="1" x14ac:dyDescent="0.2">
      <c r="C110" s="70">
        <v>748749</v>
      </c>
      <c r="D110" s="74" t="s">
        <v>280</v>
      </c>
      <c r="E110" s="75"/>
      <c r="F110" s="78">
        <v>7214.17</v>
      </c>
      <c r="G110" s="78">
        <v>192.20000000000002</v>
      </c>
    </row>
    <row r="111" spans="3:7" ht="12" customHeight="1" x14ac:dyDescent="0.2">
      <c r="C111" s="69"/>
      <c r="D111" s="71" t="s">
        <v>281</v>
      </c>
      <c r="E111" s="72"/>
      <c r="F111" s="73">
        <f>+F95-F103</f>
        <v>93473.279999999999</v>
      </c>
      <c r="G111" s="73">
        <f>+G95-G103</f>
        <v>71344.77</v>
      </c>
    </row>
    <row r="112" spans="3:7" ht="12" customHeight="1" x14ac:dyDescent="0.2">
      <c r="C112" s="69"/>
      <c r="D112" s="71" t="s">
        <v>282</v>
      </c>
      <c r="E112" s="72"/>
      <c r="F112" s="73">
        <f>+F78+F79</f>
        <v>238098.35000000999</v>
      </c>
      <c r="G112" s="73">
        <f>+G78+G79</f>
        <v>224348.39989560394</v>
      </c>
    </row>
    <row r="113" spans="3:7" ht="12" customHeight="1" x14ac:dyDescent="0.2">
      <c r="C113" s="69"/>
      <c r="D113" s="71" t="s">
        <v>283</v>
      </c>
      <c r="E113" s="72">
        <v>12</v>
      </c>
      <c r="F113" s="73">
        <f>+F114+F115</f>
        <v>34575.49</v>
      </c>
      <c r="G113" s="73">
        <f>+G114+G115</f>
        <v>14524.12</v>
      </c>
    </row>
    <row r="114" spans="3:7" ht="12" customHeight="1" x14ac:dyDescent="0.2">
      <c r="C114" s="69">
        <v>820</v>
      </c>
      <c r="D114" s="74" t="s">
        <v>284</v>
      </c>
      <c r="E114" s="75"/>
      <c r="F114" s="76"/>
      <c r="G114" s="76"/>
    </row>
    <row r="115" spans="3:7" ht="12" customHeight="1" x14ac:dyDescent="0.2">
      <c r="C115" s="69">
        <v>823</v>
      </c>
      <c r="D115" s="74" t="s">
        <v>285</v>
      </c>
      <c r="E115" s="75"/>
      <c r="F115" s="76">
        <v>34575.49</v>
      </c>
      <c r="G115" s="76">
        <v>14524.12</v>
      </c>
    </row>
    <row r="116" spans="3:7" ht="12" customHeight="1" x14ac:dyDescent="0.2">
      <c r="C116" s="69"/>
      <c r="D116" s="71" t="s">
        <v>286</v>
      </c>
      <c r="E116" s="72"/>
      <c r="F116" s="73">
        <f>+F112-F115</f>
        <v>203522.86000001</v>
      </c>
      <c r="G116" s="73">
        <f>+G112-G115</f>
        <v>209824.27989560395</v>
      </c>
    </row>
    <row r="117" spans="3:7" ht="12" customHeight="1" x14ac:dyDescent="0.2">
      <c r="C117" s="69"/>
      <c r="D117" s="71" t="s">
        <v>287</v>
      </c>
      <c r="E117" s="72"/>
      <c r="F117" s="73">
        <f>+F118</f>
        <v>0</v>
      </c>
      <c r="G117" s="73">
        <f>+G118</f>
        <v>0</v>
      </c>
    </row>
    <row r="118" spans="3:7" ht="12" customHeight="1" x14ac:dyDescent="0.2">
      <c r="C118" s="82" t="s">
        <v>288</v>
      </c>
      <c r="D118" s="74" t="s">
        <v>289</v>
      </c>
      <c r="E118" s="75"/>
      <c r="F118" s="76"/>
      <c r="G118" s="76"/>
    </row>
    <row r="119" spans="3:7" ht="12" customHeight="1" x14ac:dyDescent="0.2">
      <c r="C119" s="69"/>
      <c r="D119" s="71" t="s">
        <v>290</v>
      </c>
      <c r="E119" s="72"/>
      <c r="F119" s="73"/>
      <c r="G119" s="73"/>
    </row>
    <row r="120" spans="3:7" x14ac:dyDescent="0.2">
      <c r="C120" s="83"/>
      <c r="D120" s="84"/>
      <c r="E120" s="85"/>
      <c r="F120" s="48"/>
      <c r="G120" s="86"/>
    </row>
    <row r="121" spans="3:7" s="87" customFormat="1" x14ac:dyDescent="0.2">
      <c r="C121" s="46" t="str">
        <f>+BS!B112</f>
        <v>U Podgorici, 26.02.2017.</v>
      </c>
      <c r="D121" s="47"/>
      <c r="E121" s="48"/>
      <c r="F121" s="48"/>
      <c r="G121" s="50"/>
    </row>
    <row r="122" spans="3:7" x14ac:dyDescent="0.2">
      <c r="C122" s="51"/>
      <c r="D122" s="51"/>
      <c r="E122" s="52"/>
      <c r="F122" s="53"/>
      <c r="G122" s="53"/>
    </row>
    <row r="123" spans="3:7" x14ac:dyDescent="0.2">
      <c r="C123" s="51" t="s">
        <v>155</v>
      </c>
      <c r="D123" s="47"/>
      <c r="E123" s="48"/>
      <c r="F123" s="48" t="s">
        <v>156</v>
      </c>
      <c r="G123" s="50"/>
    </row>
    <row r="124" spans="3:7" ht="27" customHeight="1" x14ac:dyDescent="0.2">
      <c r="C124" s="53" t="s">
        <v>157</v>
      </c>
      <c r="D124" s="54"/>
      <c r="E124" s="53"/>
      <c r="F124" s="53" t="s">
        <v>158</v>
      </c>
      <c r="G124" s="54"/>
    </row>
    <row r="125" spans="3:7" x14ac:dyDescent="0.2">
      <c r="C125" s="88"/>
      <c r="D125" s="88"/>
      <c r="E125" s="89"/>
    </row>
  </sheetData>
  <mergeCells count="7">
    <mergeCell ref="C1:D1"/>
    <mergeCell ref="C7:G7"/>
    <mergeCell ref="C8:G8"/>
    <mergeCell ref="C9:C10"/>
    <mergeCell ref="D9:D10"/>
    <mergeCell ref="E9:E10"/>
    <mergeCell ref="F9:G9"/>
  </mergeCells>
  <pageMargins left="0.19685039370078741" right="0.15748031496062992" top="0.15748031496062992" bottom="0.15748031496062992" header="0.31496062992125984" footer="0.31496062992125984"/>
  <pageSetup paperSize="9" scale="5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2"/>
  <sheetViews>
    <sheetView workbookViewId="0">
      <selection activeCell="H48" sqref="H48"/>
    </sheetView>
  </sheetViews>
  <sheetFormatPr defaultRowHeight="12.75" x14ac:dyDescent="0.2"/>
  <cols>
    <col min="1" max="1" width="7.42578125" style="5" customWidth="1"/>
    <col min="2" max="2" width="81.28515625" style="5" customWidth="1"/>
    <col min="3" max="3" width="10.42578125" style="5" customWidth="1"/>
    <col min="4" max="4" width="16.85546875" style="23" customWidth="1"/>
    <col min="5" max="5" width="16.85546875" style="5" customWidth="1"/>
    <col min="6" max="250" width="9.140625" style="5"/>
    <col min="251" max="251" width="7.42578125" style="5" customWidth="1"/>
    <col min="252" max="252" width="53" style="5" bestFit="1" customWidth="1"/>
    <col min="253" max="253" width="16.28515625" style="5" customWidth="1"/>
    <col min="254" max="255" width="16.85546875" style="5" customWidth="1"/>
    <col min="256" max="256" width="9.140625" style="5"/>
    <col min="257" max="257" width="10.42578125" style="5" bestFit="1" customWidth="1"/>
    <col min="258" max="506" width="9.140625" style="5"/>
    <col min="507" max="507" width="7.42578125" style="5" customWidth="1"/>
    <col min="508" max="508" width="53" style="5" bestFit="1" customWidth="1"/>
    <col min="509" max="509" width="16.28515625" style="5" customWidth="1"/>
    <col min="510" max="511" width="16.85546875" style="5" customWidth="1"/>
    <col min="512" max="512" width="9.140625" style="5"/>
    <col min="513" max="513" width="10.42578125" style="5" bestFit="1" customWidth="1"/>
    <col min="514" max="762" width="9.140625" style="5"/>
    <col min="763" max="763" width="7.42578125" style="5" customWidth="1"/>
    <col min="764" max="764" width="53" style="5" bestFit="1" customWidth="1"/>
    <col min="765" max="765" width="16.28515625" style="5" customWidth="1"/>
    <col min="766" max="767" width="16.85546875" style="5" customWidth="1"/>
    <col min="768" max="768" width="9.140625" style="5"/>
    <col min="769" max="769" width="10.42578125" style="5" bestFit="1" customWidth="1"/>
    <col min="770" max="1018" width="9.140625" style="5"/>
    <col min="1019" max="1019" width="7.42578125" style="5" customWidth="1"/>
    <col min="1020" max="1020" width="53" style="5" bestFit="1" customWidth="1"/>
    <col min="1021" max="1021" width="16.28515625" style="5" customWidth="1"/>
    <col min="1022" max="1023" width="16.85546875" style="5" customWidth="1"/>
    <col min="1024" max="1024" width="9.140625" style="5"/>
    <col min="1025" max="1025" width="10.42578125" style="5" bestFit="1" customWidth="1"/>
    <col min="1026" max="1274" width="9.140625" style="5"/>
    <col min="1275" max="1275" width="7.42578125" style="5" customWidth="1"/>
    <col min="1276" max="1276" width="53" style="5" bestFit="1" customWidth="1"/>
    <col min="1277" max="1277" width="16.28515625" style="5" customWidth="1"/>
    <col min="1278" max="1279" width="16.85546875" style="5" customWidth="1"/>
    <col min="1280" max="1280" width="9.140625" style="5"/>
    <col min="1281" max="1281" width="10.42578125" style="5" bestFit="1" customWidth="1"/>
    <col min="1282" max="1530" width="9.140625" style="5"/>
    <col min="1531" max="1531" width="7.42578125" style="5" customWidth="1"/>
    <col min="1532" max="1532" width="53" style="5" bestFit="1" customWidth="1"/>
    <col min="1533" max="1533" width="16.28515625" style="5" customWidth="1"/>
    <col min="1534" max="1535" width="16.85546875" style="5" customWidth="1"/>
    <col min="1536" max="1536" width="9.140625" style="5"/>
    <col min="1537" max="1537" width="10.42578125" style="5" bestFit="1" customWidth="1"/>
    <col min="1538" max="1786" width="9.140625" style="5"/>
    <col min="1787" max="1787" width="7.42578125" style="5" customWidth="1"/>
    <col min="1788" max="1788" width="53" style="5" bestFit="1" customWidth="1"/>
    <col min="1789" max="1789" width="16.28515625" style="5" customWidth="1"/>
    <col min="1790" max="1791" width="16.85546875" style="5" customWidth="1"/>
    <col min="1792" max="1792" width="9.140625" style="5"/>
    <col min="1793" max="1793" width="10.42578125" style="5" bestFit="1" customWidth="1"/>
    <col min="1794" max="2042" width="9.140625" style="5"/>
    <col min="2043" max="2043" width="7.42578125" style="5" customWidth="1"/>
    <col min="2044" max="2044" width="53" style="5" bestFit="1" customWidth="1"/>
    <col min="2045" max="2045" width="16.28515625" style="5" customWidth="1"/>
    <col min="2046" max="2047" width="16.85546875" style="5" customWidth="1"/>
    <col min="2048" max="2048" width="9.140625" style="5"/>
    <col min="2049" max="2049" width="10.42578125" style="5" bestFit="1" customWidth="1"/>
    <col min="2050" max="2298" width="9.140625" style="5"/>
    <col min="2299" max="2299" width="7.42578125" style="5" customWidth="1"/>
    <col min="2300" max="2300" width="53" style="5" bestFit="1" customWidth="1"/>
    <col min="2301" max="2301" width="16.28515625" style="5" customWidth="1"/>
    <col min="2302" max="2303" width="16.85546875" style="5" customWidth="1"/>
    <col min="2304" max="2304" width="9.140625" style="5"/>
    <col min="2305" max="2305" width="10.42578125" style="5" bestFit="1" customWidth="1"/>
    <col min="2306" max="2554" width="9.140625" style="5"/>
    <col min="2555" max="2555" width="7.42578125" style="5" customWidth="1"/>
    <col min="2556" max="2556" width="53" style="5" bestFit="1" customWidth="1"/>
    <col min="2557" max="2557" width="16.28515625" style="5" customWidth="1"/>
    <col min="2558" max="2559" width="16.85546875" style="5" customWidth="1"/>
    <col min="2560" max="2560" width="9.140625" style="5"/>
    <col min="2561" max="2561" width="10.42578125" style="5" bestFit="1" customWidth="1"/>
    <col min="2562" max="2810" width="9.140625" style="5"/>
    <col min="2811" max="2811" width="7.42578125" style="5" customWidth="1"/>
    <col min="2812" max="2812" width="53" style="5" bestFit="1" customWidth="1"/>
    <col min="2813" max="2813" width="16.28515625" style="5" customWidth="1"/>
    <col min="2814" max="2815" width="16.85546875" style="5" customWidth="1"/>
    <col min="2816" max="2816" width="9.140625" style="5"/>
    <col min="2817" max="2817" width="10.42578125" style="5" bestFit="1" customWidth="1"/>
    <col min="2818" max="3066" width="9.140625" style="5"/>
    <col min="3067" max="3067" width="7.42578125" style="5" customWidth="1"/>
    <col min="3068" max="3068" width="53" style="5" bestFit="1" customWidth="1"/>
    <col min="3069" max="3069" width="16.28515625" style="5" customWidth="1"/>
    <col min="3070" max="3071" width="16.85546875" style="5" customWidth="1"/>
    <col min="3072" max="3072" width="9.140625" style="5"/>
    <col min="3073" max="3073" width="10.42578125" style="5" bestFit="1" customWidth="1"/>
    <col min="3074" max="3322" width="9.140625" style="5"/>
    <col min="3323" max="3323" width="7.42578125" style="5" customWidth="1"/>
    <col min="3324" max="3324" width="53" style="5" bestFit="1" customWidth="1"/>
    <col min="3325" max="3325" width="16.28515625" style="5" customWidth="1"/>
    <col min="3326" max="3327" width="16.85546875" style="5" customWidth="1"/>
    <col min="3328" max="3328" width="9.140625" style="5"/>
    <col min="3329" max="3329" width="10.42578125" style="5" bestFit="1" customWidth="1"/>
    <col min="3330" max="3578" width="9.140625" style="5"/>
    <col min="3579" max="3579" width="7.42578125" style="5" customWidth="1"/>
    <col min="3580" max="3580" width="53" style="5" bestFit="1" customWidth="1"/>
    <col min="3581" max="3581" width="16.28515625" style="5" customWidth="1"/>
    <col min="3582" max="3583" width="16.85546875" style="5" customWidth="1"/>
    <col min="3584" max="3584" width="9.140625" style="5"/>
    <col min="3585" max="3585" width="10.42578125" style="5" bestFit="1" customWidth="1"/>
    <col min="3586" max="3834" width="9.140625" style="5"/>
    <col min="3835" max="3835" width="7.42578125" style="5" customWidth="1"/>
    <col min="3836" max="3836" width="53" style="5" bestFit="1" customWidth="1"/>
    <col min="3837" max="3837" width="16.28515625" style="5" customWidth="1"/>
    <col min="3838" max="3839" width="16.85546875" style="5" customWidth="1"/>
    <col min="3840" max="3840" width="9.140625" style="5"/>
    <col min="3841" max="3841" width="10.42578125" style="5" bestFit="1" customWidth="1"/>
    <col min="3842" max="4090" width="9.140625" style="5"/>
    <col min="4091" max="4091" width="7.42578125" style="5" customWidth="1"/>
    <col min="4092" max="4092" width="53" style="5" bestFit="1" customWidth="1"/>
    <col min="4093" max="4093" width="16.28515625" style="5" customWidth="1"/>
    <col min="4094" max="4095" width="16.85546875" style="5" customWidth="1"/>
    <col min="4096" max="4096" width="9.140625" style="5"/>
    <col min="4097" max="4097" width="10.42578125" style="5" bestFit="1" customWidth="1"/>
    <col min="4098" max="4346" width="9.140625" style="5"/>
    <col min="4347" max="4347" width="7.42578125" style="5" customWidth="1"/>
    <col min="4348" max="4348" width="53" style="5" bestFit="1" customWidth="1"/>
    <col min="4349" max="4349" width="16.28515625" style="5" customWidth="1"/>
    <col min="4350" max="4351" width="16.85546875" style="5" customWidth="1"/>
    <col min="4352" max="4352" width="9.140625" style="5"/>
    <col min="4353" max="4353" width="10.42578125" style="5" bestFit="1" customWidth="1"/>
    <col min="4354" max="4602" width="9.140625" style="5"/>
    <col min="4603" max="4603" width="7.42578125" style="5" customWidth="1"/>
    <col min="4604" max="4604" width="53" style="5" bestFit="1" customWidth="1"/>
    <col min="4605" max="4605" width="16.28515625" style="5" customWidth="1"/>
    <col min="4606" max="4607" width="16.85546875" style="5" customWidth="1"/>
    <col min="4608" max="4608" width="9.140625" style="5"/>
    <col min="4609" max="4609" width="10.42578125" style="5" bestFit="1" customWidth="1"/>
    <col min="4610" max="4858" width="9.140625" style="5"/>
    <col min="4859" max="4859" width="7.42578125" style="5" customWidth="1"/>
    <col min="4860" max="4860" width="53" style="5" bestFit="1" customWidth="1"/>
    <col min="4861" max="4861" width="16.28515625" style="5" customWidth="1"/>
    <col min="4862" max="4863" width="16.85546875" style="5" customWidth="1"/>
    <col min="4864" max="4864" width="9.140625" style="5"/>
    <col min="4865" max="4865" width="10.42578125" style="5" bestFit="1" customWidth="1"/>
    <col min="4866" max="5114" width="9.140625" style="5"/>
    <col min="5115" max="5115" width="7.42578125" style="5" customWidth="1"/>
    <col min="5116" max="5116" width="53" style="5" bestFit="1" customWidth="1"/>
    <col min="5117" max="5117" width="16.28515625" style="5" customWidth="1"/>
    <col min="5118" max="5119" width="16.85546875" style="5" customWidth="1"/>
    <col min="5120" max="5120" width="9.140625" style="5"/>
    <col min="5121" max="5121" width="10.42578125" style="5" bestFit="1" customWidth="1"/>
    <col min="5122" max="5370" width="9.140625" style="5"/>
    <col min="5371" max="5371" width="7.42578125" style="5" customWidth="1"/>
    <col min="5372" max="5372" width="53" style="5" bestFit="1" customWidth="1"/>
    <col min="5373" max="5373" width="16.28515625" style="5" customWidth="1"/>
    <col min="5374" max="5375" width="16.85546875" style="5" customWidth="1"/>
    <col min="5376" max="5376" width="9.140625" style="5"/>
    <col min="5377" max="5377" width="10.42578125" style="5" bestFit="1" customWidth="1"/>
    <col min="5378" max="5626" width="9.140625" style="5"/>
    <col min="5627" max="5627" width="7.42578125" style="5" customWidth="1"/>
    <col min="5628" max="5628" width="53" style="5" bestFit="1" customWidth="1"/>
    <col min="5629" max="5629" width="16.28515625" style="5" customWidth="1"/>
    <col min="5630" max="5631" width="16.85546875" style="5" customWidth="1"/>
    <col min="5632" max="5632" width="9.140625" style="5"/>
    <col min="5633" max="5633" width="10.42578125" style="5" bestFit="1" customWidth="1"/>
    <col min="5634" max="5882" width="9.140625" style="5"/>
    <col min="5883" max="5883" width="7.42578125" style="5" customWidth="1"/>
    <col min="5884" max="5884" width="53" style="5" bestFit="1" customWidth="1"/>
    <col min="5885" max="5885" width="16.28515625" style="5" customWidth="1"/>
    <col min="5886" max="5887" width="16.85546875" style="5" customWidth="1"/>
    <col min="5888" max="5888" width="9.140625" style="5"/>
    <col min="5889" max="5889" width="10.42578125" style="5" bestFit="1" customWidth="1"/>
    <col min="5890" max="6138" width="9.140625" style="5"/>
    <col min="6139" max="6139" width="7.42578125" style="5" customWidth="1"/>
    <col min="6140" max="6140" width="53" style="5" bestFit="1" customWidth="1"/>
    <col min="6141" max="6141" width="16.28515625" style="5" customWidth="1"/>
    <col min="6142" max="6143" width="16.85546875" style="5" customWidth="1"/>
    <col min="6144" max="6144" width="9.140625" style="5"/>
    <col min="6145" max="6145" width="10.42578125" style="5" bestFit="1" customWidth="1"/>
    <col min="6146" max="6394" width="9.140625" style="5"/>
    <col min="6395" max="6395" width="7.42578125" style="5" customWidth="1"/>
    <col min="6396" max="6396" width="53" style="5" bestFit="1" customWidth="1"/>
    <col min="6397" max="6397" width="16.28515625" style="5" customWidth="1"/>
    <col min="6398" max="6399" width="16.85546875" style="5" customWidth="1"/>
    <col min="6400" max="6400" width="9.140625" style="5"/>
    <col min="6401" max="6401" width="10.42578125" style="5" bestFit="1" customWidth="1"/>
    <col min="6402" max="6650" width="9.140625" style="5"/>
    <col min="6651" max="6651" width="7.42578125" style="5" customWidth="1"/>
    <col min="6652" max="6652" width="53" style="5" bestFit="1" customWidth="1"/>
    <col min="6653" max="6653" width="16.28515625" style="5" customWidth="1"/>
    <col min="6654" max="6655" width="16.85546875" style="5" customWidth="1"/>
    <col min="6656" max="6656" width="9.140625" style="5"/>
    <col min="6657" max="6657" width="10.42578125" style="5" bestFit="1" customWidth="1"/>
    <col min="6658" max="6906" width="9.140625" style="5"/>
    <col min="6907" max="6907" width="7.42578125" style="5" customWidth="1"/>
    <col min="6908" max="6908" width="53" style="5" bestFit="1" customWidth="1"/>
    <col min="6909" max="6909" width="16.28515625" style="5" customWidth="1"/>
    <col min="6910" max="6911" width="16.85546875" style="5" customWidth="1"/>
    <col min="6912" max="6912" width="9.140625" style="5"/>
    <col min="6913" max="6913" width="10.42578125" style="5" bestFit="1" customWidth="1"/>
    <col min="6914" max="7162" width="9.140625" style="5"/>
    <col min="7163" max="7163" width="7.42578125" style="5" customWidth="1"/>
    <col min="7164" max="7164" width="53" style="5" bestFit="1" customWidth="1"/>
    <col min="7165" max="7165" width="16.28515625" style="5" customWidth="1"/>
    <col min="7166" max="7167" width="16.85546875" style="5" customWidth="1"/>
    <col min="7168" max="7168" width="9.140625" style="5"/>
    <col min="7169" max="7169" width="10.42578125" style="5" bestFit="1" customWidth="1"/>
    <col min="7170" max="7418" width="9.140625" style="5"/>
    <col min="7419" max="7419" width="7.42578125" style="5" customWidth="1"/>
    <col min="7420" max="7420" width="53" style="5" bestFit="1" customWidth="1"/>
    <col min="7421" max="7421" width="16.28515625" style="5" customWidth="1"/>
    <col min="7422" max="7423" width="16.85546875" style="5" customWidth="1"/>
    <col min="7424" max="7424" width="9.140625" style="5"/>
    <col min="7425" max="7425" width="10.42578125" style="5" bestFit="1" customWidth="1"/>
    <col min="7426" max="7674" width="9.140625" style="5"/>
    <col min="7675" max="7675" width="7.42578125" style="5" customWidth="1"/>
    <col min="7676" max="7676" width="53" style="5" bestFit="1" customWidth="1"/>
    <col min="7677" max="7677" width="16.28515625" style="5" customWidth="1"/>
    <col min="7678" max="7679" width="16.85546875" style="5" customWidth="1"/>
    <col min="7680" max="7680" width="9.140625" style="5"/>
    <col min="7681" max="7681" width="10.42578125" style="5" bestFit="1" customWidth="1"/>
    <col min="7682" max="7930" width="9.140625" style="5"/>
    <col min="7931" max="7931" width="7.42578125" style="5" customWidth="1"/>
    <col min="7932" max="7932" width="53" style="5" bestFit="1" customWidth="1"/>
    <col min="7933" max="7933" width="16.28515625" style="5" customWidth="1"/>
    <col min="7934" max="7935" width="16.85546875" style="5" customWidth="1"/>
    <col min="7936" max="7936" width="9.140625" style="5"/>
    <col min="7937" max="7937" width="10.42578125" style="5" bestFit="1" customWidth="1"/>
    <col min="7938" max="8186" width="9.140625" style="5"/>
    <col min="8187" max="8187" width="7.42578125" style="5" customWidth="1"/>
    <col min="8188" max="8188" width="53" style="5" bestFit="1" customWidth="1"/>
    <col min="8189" max="8189" width="16.28515625" style="5" customWidth="1"/>
    <col min="8190" max="8191" width="16.85546875" style="5" customWidth="1"/>
    <col min="8192" max="8192" width="9.140625" style="5"/>
    <col min="8193" max="8193" width="10.42578125" style="5" bestFit="1" customWidth="1"/>
    <col min="8194" max="8442" width="9.140625" style="5"/>
    <col min="8443" max="8443" width="7.42578125" style="5" customWidth="1"/>
    <col min="8444" max="8444" width="53" style="5" bestFit="1" customWidth="1"/>
    <col min="8445" max="8445" width="16.28515625" style="5" customWidth="1"/>
    <col min="8446" max="8447" width="16.85546875" style="5" customWidth="1"/>
    <col min="8448" max="8448" width="9.140625" style="5"/>
    <col min="8449" max="8449" width="10.42578125" style="5" bestFit="1" customWidth="1"/>
    <col min="8450" max="8698" width="9.140625" style="5"/>
    <col min="8699" max="8699" width="7.42578125" style="5" customWidth="1"/>
    <col min="8700" max="8700" width="53" style="5" bestFit="1" customWidth="1"/>
    <col min="8701" max="8701" width="16.28515625" style="5" customWidth="1"/>
    <col min="8702" max="8703" width="16.85546875" style="5" customWidth="1"/>
    <col min="8704" max="8704" width="9.140625" style="5"/>
    <col min="8705" max="8705" width="10.42578125" style="5" bestFit="1" customWidth="1"/>
    <col min="8706" max="8954" width="9.140625" style="5"/>
    <col min="8955" max="8955" width="7.42578125" style="5" customWidth="1"/>
    <col min="8956" max="8956" width="53" style="5" bestFit="1" customWidth="1"/>
    <col min="8957" max="8957" width="16.28515625" style="5" customWidth="1"/>
    <col min="8958" max="8959" width="16.85546875" style="5" customWidth="1"/>
    <col min="8960" max="8960" width="9.140625" style="5"/>
    <col min="8961" max="8961" width="10.42578125" style="5" bestFit="1" customWidth="1"/>
    <col min="8962" max="9210" width="9.140625" style="5"/>
    <col min="9211" max="9211" width="7.42578125" style="5" customWidth="1"/>
    <col min="9212" max="9212" width="53" style="5" bestFit="1" customWidth="1"/>
    <col min="9213" max="9213" width="16.28515625" style="5" customWidth="1"/>
    <col min="9214" max="9215" width="16.85546875" style="5" customWidth="1"/>
    <col min="9216" max="9216" width="9.140625" style="5"/>
    <col min="9217" max="9217" width="10.42578125" style="5" bestFit="1" customWidth="1"/>
    <col min="9218" max="9466" width="9.140625" style="5"/>
    <col min="9467" max="9467" width="7.42578125" style="5" customWidth="1"/>
    <col min="9468" max="9468" width="53" style="5" bestFit="1" customWidth="1"/>
    <col min="9469" max="9469" width="16.28515625" style="5" customWidth="1"/>
    <col min="9470" max="9471" width="16.85546875" style="5" customWidth="1"/>
    <col min="9472" max="9472" width="9.140625" style="5"/>
    <col min="9473" max="9473" width="10.42578125" style="5" bestFit="1" customWidth="1"/>
    <col min="9474" max="9722" width="9.140625" style="5"/>
    <col min="9723" max="9723" width="7.42578125" style="5" customWidth="1"/>
    <col min="9724" max="9724" width="53" style="5" bestFit="1" customWidth="1"/>
    <col min="9725" max="9725" width="16.28515625" style="5" customWidth="1"/>
    <col min="9726" max="9727" width="16.85546875" style="5" customWidth="1"/>
    <col min="9728" max="9728" width="9.140625" style="5"/>
    <col min="9729" max="9729" width="10.42578125" style="5" bestFit="1" customWidth="1"/>
    <col min="9730" max="9978" width="9.140625" style="5"/>
    <col min="9979" max="9979" width="7.42578125" style="5" customWidth="1"/>
    <col min="9980" max="9980" width="53" style="5" bestFit="1" customWidth="1"/>
    <col min="9981" max="9981" width="16.28515625" style="5" customWidth="1"/>
    <col min="9982" max="9983" width="16.85546875" style="5" customWidth="1"/>
    <col min="9984" max="9984" width="9.140625" style="5"/>
    <col min="9985" max="9985" width="10.42578125" style="5" bestFit="1" customWidth="1"/>
    <col min="9986" max="10234" width="9.140625" style="5"/>
    <col min="10235" max="10235" width="7.42578125" style="5" customWidth="1"/>
    <col min="10236" max="10236" width="53" style="5" bestFit="1" customWidth="1"/>
    <col min="10237" max="10237" width="16.28515625" style="5" customWidth="1"/>
    <col min="10238" max="10239" width="16.85546875" style="5" customWidth="1"/>
    <col min="10240" max="10240" width="9.140625" style="5"/>
    <col min="10241" max="10241" width="10.42578125" style="5" bestFit="1" customWidth="1"/>
    <col min="10242" max="10490" width="9.140625" style="5"/>
    <col min="10491" max="10491" width="7.42578125" style="5" customWidth="1"/>
    <col min="10492" max="10492" width="53" style="5" bestFit="1" customWidth="1"/>
    <col min="10493" max="10493" width="16.28515625" style="5" customWidth="1"/>
    <col min="10494" max="10495" width="16.85546875" style="5" customWidth="1"/>
    <col min="10496" max="10496" width="9.140625" style="5"/>
    <col min="10497" max="10497" width="10.42578125" style="5" bestFit="1" customWidth="1"/>
    <col min="10498" max="10746" width="9.140625" style="5"/>
    <col min="10747" max="10747" width="7.42578125" style="5" customWidth="1"/>
    <col min="10748" max="10748" width="53" style="5" bestFit="1" customWidth="1"/>
    <col min="10749" max="10749" width="16.28515625" style="5" customWidth="1"/>
    <col min="10750" max="10751" width="16.85546875" style="5" customWidth="1"/>
    <col min="10752" max="10752" width="9.140625" style="5"/>
    <col min="10753" max="10753" width="10.42578125" style="5" bestFit="1" customWidth="1"/>
    <col min="10754" max="11002" width="9.140625" style="5"/>
    <col min="11003" max="11003" width="7.42578125" style="5" customWidth="1"/>
    <col min="11004" max="11004" width="53" style="5" bestFit="1" customWidth="1"/>
    <col min="11005" max="11005" width="16.28515625" style="5" customWidth="1"/>
    <col min="11006" max="11007" width="16.85546875" style="5" customWidth="1"/>
    <col min="11008" max="11008" width="9.140625" style="5"/>
    <col min="11009" max="11009" width="10.42578125" style="5" bestFit="1" customWidth="1"/>
    <col min="11010" max="11258" width="9.140625" style="5"/>
    <col min="11259" max="11259" width="7.42578125" style="5" customWidth="1"/>
    <col min="11260" max="11260" width="53" style="5" bestFit="1" customWidth="1"/>
    <col min="11261" max="11261" width="16.28515625" style="5" customWidth="1"/>
    <col min="11262" max="11263" width="16.85546875" style="5" customWidth="1"/>
    <col min="11264" max="11264" width="9.140625" style="5"/>
    <col min="11265" max="11265" width="10.42578125" style="5" bestFit="1" customWidth="1"/>
    <col min="11266" max="11514" width="9.140625" style="5"/>
    <col min="11515" max="11515" width="7.42578125" style="5" customWidth="1"/>
    <col min="11516" max="11516" width="53" style="5" bestFit="1" customWidth="1"/>
    <col min="11517" max="11517" width="16.28515625" style="5" customWidth="1"/>
    <col min="11518" max="11519" width="16.85546875" style="5" customWidth="1"/>
    <col min="11520" max="11520" width="9.140625" style="5"/>
    <col min="11521" max="11521" width="10.42578125" style="5" bestFit="1" customWidth="1"/>
    <col min="11522" max="11770" width="9.140625" style="5"/>
    <col min="11771" max="11771" width="7.42578125" style="5" customWidth="1"/>
    <col min="11772" max="11772" width="53" style="5" bestFit="1" customWidth="1"/>
    <col min="11773" max="11773" width="16.28515625" style="5" customWidth="1"/>
    <col min="11774" max="11775" width="16.85546875" style="5" customWidth="1"/>
    <col min="11776" max="11776" width="9.140625" style="5"/>
    <col min="11777" max="11777" width="10.42578125" style="5" bestFit="1" customWidth="1"/>
    <col min="11778" max="12026" width="9.140625" style="5"/>
    <col min="12027" max="12027" width="7.42578125" style="5" customWidth="1"/>
    <col min="12028" max="12028" width="53" style="5" bestFit="1" customWidth="1"/>
    <col min="12029" max="12029" width="16.28515625" style="5" customWidth="1"/>
    <col min="12030" max="12031" width="16.85546875" style="5" customWidth="1"/>
    <col min="12032" max="12032" width="9.140625" style="5"/>
    <col min="12033" max="12033" width="10.42578125" style="5" bestFit="1" customWidth="1"/>
    <col min="12034" max="12282" width="9.140625" style="5"/>
    <col min="12283" max="12283" width="7.42578125" style="5" customWidth="1"/>
    <col min="12284" max="12284" width="53" style="5" bestFit="1" customWidth="1"/>
    <col min="12285" max="12285" width="16.28515625" style="5" customWidth="1"/>
    <col min="12286" max="12287" width="16.85546875" style="5" customWidth="1"/>
    <col min="12288" max="12288" width="9.140625" style="5"/>
    <col min="12289" max="12289" width="10.42578125" style="5" bestFit="1" customWidth="1"/>
    <col min="12290" max="12538" width="9.140625" style="5"/>
    <col min="12539" max="12539" width="7.42578125" style="5" customWidth="1"/>
    <col min="12540" max="12540" width="53" style="5" bestFit="1" customWidth="1"/>
    <col min="12541" max="12541" width="16.28515625" style="5" customWidth="1"/>
    <col min="12542" max="12543" width="16.85546875" style="5" customWidth="1"/>
    <col min="12544" max="12544" width="9.140625" style="5"/>
    <col min="12545" max="12545" width="10.42578125" style="5" bestFit="1" customWidth="1"/>
    <col min="12546" max="12794" width="9.140625" style="5"/>
    <col min="12795" max="12795" width="7.42578125" style="5" customWidth="1"/>
    <col min="12796" max="12796" width="53" style="5" bestFit="1" customWidth="1"/>
    <col min="12797" max="12797" width="16.28515625" style="5" customWidth="1"/>
    <col min="12798" max="12799" width="16.85546875" style="5" customWidth="1"/>
    <col min="12800" max="12800" width="9.140625" style="5"/>
    <col min="12801" max="12801" width="10.42578125" style="5" bestFit="1" customWidth="1"/>
    <col min="12802" max="13050" width="9.140625" style="5"/>
    <col min="13051" max="13051" width="7.42578125" style="5" customWidth="1"/>
    <col min="13052" max="13052" width="53" style="5" bestFit="1" customWidth="1"/>
    <col min="13053" max="13053" width="16.28515625" style="5" customWidth="1"/>
    <col min="13054" max="13055" width="16.85546875" style="5" customWidth="1"/>
    <col min="13056" max="13056" width="9.140625" style="5"/>
    <col min="13057" max="13057" width="10.42578125" style="5" bestFit="1" customWidth="1"/>
    <col min="13058" max="13306" width="9.140625" style="5"/>
    <col min="13307" max="13307" width="7.42578125" style="5" customWidth="1"/>
    <col min="13308" max="13308" width="53" style="5" bestFit="1" customWidth="1"/>
    <col min="13309" max="13309" width="16.28515625" style="5" customWidth="1"/>
    <col min="13310" max="13311" width="16.85546875" style="5" customWidth="1"/>
    <col min="13312" max="13312" width="9.140625" style="5"/>
    <col min="13313" max="13313" width="10.42578125" style="5" bestFit="1" customWidth="1"/>
    <col min="13314" max="13562" width="9.140625" style="5"/>
    <col min="13563" max="13563" width="7.42578125" style="5" customWidth="1"/>
    <col min="13564" max="13564" width="53" style="5" bestFit="1" customWidth="1"/>
    <col min="13565" max="13565" width="16.28515625" style="5" customWidth="1"/>
    <col min="13566" max="13567" width="16.85546875" style="5" customWidth="1"/>
    <col min="13568" max="13568" width="9.140625" style="5"/>
    <col min="13569" max="13569" width="10.42578125" style="5" bestFit="1" customWidth="1"/>
    <col min="13570" max="13818" width="9.140625" style="5"/>
    <col min="13819" max="13819" width="7.42578125" style="5" customWidth="1"/>
    <col min="13820" max="13820" width="53" style="5" bestFit="1" customWidth="1"/>
    <col min="13821" max="13821" width="16.28515625" style="5" customWidth="1"/>
    <col min="13822" max="13823" width="16.85546875" style="5" customWidth="1"/>
    <col min="13824" max="13824" width="9.140625" style="5"/>
    <col min="13825" max="13825" width="10.42578125" style="5" bestFit="1" customWidth="1"/>
    <col min="13826" max="14074" width="9.140625" style="5"/>
    <col min="14075" max="14075" width="7.42578125" style="5" customWidth="1"/>
    <col min="14076" max="14076" width="53" style="5" bestFit="1" customWidth="1"/>
    <col min="14077" max="14077" width="16.28515625" style="5" customWidth="1"/>
    <col min="14078" max="14079" width="16.85546875" style="5" customWidth="1"/>
    <col min="14080" max="14080" width="9.140625" style="5"/>
    <col min="14081" max="14081" width="10.42578125" style="5" bestFit="1" customWidth="1"/>
    <col min="14082" max="14330" width="9.140625" style="5"/>
    <col min="14331" max="14331" width="7.42578125" style="5" customWidth="1"/>
    <col min="14332" max="14332" width="53" style="5" bestFit="1" customWidth="1"/>
    <col min="14333" max="14333" width="16.28515625" style="5" customWidth="1"/>
    <col min="14334" max="14335" width="16.85546875" style="5" customWidth="1"/>
    <col min="14336" max="14336" width="9.140625" style="5"/>
    <col min="14337" max="14337" width="10.42578125" style="5" bestFit="1" customWidth="1"/>
    <col min="14338" max="14586" width="9.140625" style="5"/>
    <col min="14587" max="14587" width="7.42578125" style="5" customWidth="1"/>
    <col min="14588" max="14588" width="53" style="5" bestFit="1" customWidth="1"/>
    <col min="14589" max="14589" width="16.28515625" style="5" customWidth="1"/>
    <col min="14590" max="14591" width="16.85546875" style="5" customWidth="1"/>
    <col min="14592" max="14592" width="9.140625" style="5"/>
    <col min="14593" max="14593" width="10.42578125" style="5" bestFit="1" customWidth="1"/>
    <col min="14594" max="14842" width="9.140625" style="5"/>
    <col min="14843" max="14843" width="7.42578125" style="5" customWidth="1"/>
    <col min="14844" max="14844" width="53" style="5" bestFit="1" customWidth="1"/>
    <col min="14845" max="14845" width="16.28515625" style="5" customWidth="1"/>
    <col min="14846" max="14847" width="16.85546875" style="5" customWidth="1"/>
    <col min="14848" max="14848" width="9.140625" style="5"/>
    <col min="14849" max="14849" width="10.42578125" style="5" bestFit="1" customWidth="1"/>
    <col min="14850" max="15098" width="9.140625" style="5"/>
    <col min="15099" max="15099" width="7.42578125" style="5" customWidth="1"/>
    <col min="15100" max="15100" width="53" style="5" bestFit="1" customWidth="1"/>
    <col min="15101" max="15101" width="16.28515625" style="5" customWidth="1"/>
    <col min="15102" max="15103" width="16.85546875" style="5" customWidth="1"/>
    <col min="15104" max="15104" width="9.140625" style="5"/>
    <col min="15105" max="15105" width="10.42578125" style="5" bestFit="1" customWidth="1"/>
    <col min="15106" max="15354" width="9.140625" style="5"/>
    <col min="15355" max="15355" width="7.42578125" style="5" customWidth="1"/>
    <col min="15356" max="15356" width="53" style="5" bestFit="1" customWidth="1"/>
    <col min="15357" max="15357" width="16.28515625" style="5" customWidth="1"/>
    <col min="15358" max="15359" width="16.85546875" style="5" customWidth="1"/>
    <col min="15360" max="15360" width="9.140625" style="5"/>
    <col min="15361" max="15361" width="10.42578125" style="5" bestFit="1" customWidth="1"/>
    <col min="15362" max="15610" width="9.140625" style="5"/>
    <col min="15611" max="15611" width="7.42578125" style="5" customWidth="1"/>
    <col min="15612" max="15612" width="53" style="5" bestFit="1" customWidth="1"/>
    <col min="15613" max="15613" width="16.28515625" style="5" customWidth="1"/>
    <col min="15614" max="15615" width="16.85546875" style="5" customWidth="1"/>
    <col min="15616" max="15616" width="9.140625" style="5"/>
    <col min="15617" max="15617" width="10.42578125" style="5" bestFit="1" customWidth="1"/>
    <col min="15618" max="15866" width="9.140625" style="5"/>
    <col min="15867" max="15867" width="7.42578125" style="5" customWidth="1"/>
    <col min="15868" max="15868" width="53" style="5" bestFit="1" customWidth="1"/>
    <col min="15869" max="15869" width="16.28515625" style="5" customWidth="1"/>
    <col min="15870" max="15871" width="16.85546875" style="5" customWidth="1"/>
    <col min="15872" max="15872" width="9.140625" style="5"/>
    <col min="15873" max="15873" width="10.42578125" style="5" bestFit="1" customWidth="1"/>
    <col min="15874" max="16122" width="9.140625" style="5"/>
    <col min="16123" max="16123" width="7.42578125" style="5" customWidth="1"/>
    <col min="16124" max="16124" width="53" style="5" bestFit="1" customWidth="1"/>
    <col min="16125" max="16125" width="16.28515625" style="5" customWidth="1"/>
    <col min="16126" max="16127" width="16.85546875" style="5" customWidth="1"/>
    <col min="16128" max="16128" width="9.140625" style="5"/>
    <col min="16129" max="16129" width="10.42578125" style="5" bestFit="1" customWidth="1"/>
    <col min="16130" max="16384" width="9.140625" style="5"/>
  </cols>
  <sheetData>
    <row r="1" spans="1:5" s="94" customFormat="1" x14ac:dyDescent="0.2">
      <c r="A1" s="1" t="s">
        <v>0</v>
      </c>
      <c r="B1" s="1"/>
      <c r="C1" s="92"/>
      <c r="D1" s="93"/>
      <c r="E1" s="92"/>
    </row>
    <row r="2" spans="1:5" s="94" customFormat="1" x14ac:dyDescent="0.2">
      <c r="A2" s="92" t="s">
        <v>1</v>
      </c>
      <c r="B2" s="92"/>
      <c r="C2" s="92"/>
      <c r="D2" s="93"/>
      <c r="E2" s="92"/>
    </row>
    <row r="3" spans="1:5" s="94" customFormat="1" x14ac:dyDescent="0.2">
      <c r="A3" s="92" t="s">
        <v>2</v>
      </c>
      <c r="B3" s="92"/>
      <c r="C3" s="92"/>
      <c r="D3" s="93"/>
      <c r="E3" s="92"/>
    </row>
    <row r="4" spans="1:5" s="94" customFormat="1" x14ac:dyDescent="0.2">
      <c r="A4" s="92" t="s">
        <v>291</v>
      </c>
      <c r="B4" s="92"/>
      <c r="C4" s="92"/>
      <c r="D4" s="93"/>
      <c r="E4" s="92"/>
    </row>
    <row r="5" spans="1:5" s="94" customFormat="1" x14ac:dyDescent="0.2">
      <c r="A5" s="92"/>
      <c r="B5" s="92"/>
      <c r="C5" s="92"/>
      <c r="D5" s="93"/>
      <c r="E5" s="92"/>
    </row>
    <row r="6" spans="1:5" s="94" customFormat="1" x14ac:dyDescent="0.2">
      <c r="A6" s="92"/>
      <c r="B6" s="92"/>
      <c r="C6" s="92"/>
      <c r="D6" s="93"/>
      <c r="E6" s="92"/>
    </row>
    <row r="7" spans="1:5" s="94" customFormat="1" x14ac:dyDescent="0.2">
      <c r="A7" s="92"/>
      <c r="B7" s="92"/>
      <c r="C7" s="92"/>
      <c r="D7" s="93"/>
      <c r="E7" s="92"/>
    </row>
    <row r="8" spans="1:5" s="94" customFormat="1" x14ac:dyDescent="0.2">
      <c r="A8" s="92"/>
      <c r="B8" s="92"/>
      <c r="C8" s="92"/>
      <c r="D8" s="93"/>
      <c r="E8" s="92"/>
    </row>
    <row r="9" spans="1:5" s="94" customFormat="1" x14ac:dyDescent="0.2">
      <c r="A9" s="92"/>
      <c r="B9" s="92"/>
      <c r="C9" s="92"/>
      <c r="D9" s="93"/>
      <c r="E9" s="92"/>
    </row>
    <row r="10" spans="1:5" s="94" customFormat="1" x14ac:dyDescent="0.2">
      <c r="A10" s="95" t="s">
        <v>292</v>
      </c>
      <c r="B10" s="95"/>
      <c r="C10" s="95"/>
      <c r="D10" s="95"/>
      <c r="E10" s="95"/>
    </row>
    <row r="11" spans="1:5" s="94" customFormat="1" x14ac:dyDescent="0.2">
      <c r="A11" s="96" t="str">
        <f>+BS!B8</f>
        <v>od 01.01.2016. do 31.12.2016.</v>
      </c>
      <c r="B11" s="96"/>
      <c r="C11" s="96"/>
      <c r="D11" s="96"/>
      <c r="E11" s="96"/>
    </row>
    <row r="12" spans="1:5" x14ac:dyDescent="0.2">
      <c r="A12" s="97"/>
      <c r="B12" s="97" t="s">
        <v>8</v>
      </c>
      <c r="C12" s="97" t="s">
        <v>162</v>
      </c>
      <c r="D12" s="98" t="s">
        <v>163</v>
      </c>
      <c r="E12" s="98"/>
    </row>
    <row r="13" spans="1:5" x14ac:dyDescent="0.2">
      <c r="A13" s="97"/>
      <c r="B13" s="97"/>
      <c r="C13" s="97"/>
      <c r="D13" s="99" t="s">
        <v>11</v>
      </c>
      <c r="E13" s="99" t="s">
        <v>12</v>
      </c>
    </row>
    <row r="14" spans="1:5" ht="12" customHeight="1" x14ac:dyDescent="0.2">
      <c r="A14" s="100"/>
      <c r="B14" s="100">
        <v>1</v>
      </c>
      <c r="C14" s="100">
        <v>2</v>
      </c>
      <c r="D14" s="100">
        <v>3</v>
      </c>
      <c r="E14" s="100">
        <v>4</v>
      </c>
    </row>
    <row r="15" spans="1:5" ht="12" customHeight="1" x14ac:dyDescent="0.2">
      <c r="A15" s="101" t="s">
        <v>293</v>
      </c>
      <c r="B15" s="102" t="s">
        <v>294</v>
      </c>
      <c r="C15" s="103"/>
      <c r="D15" s="104"/>
      <c r="E15" s="104"/>
    </row>
    <row r="16" spans="1:5" ht="12" customHeight="1" x14ac:dyDescent="0.2">
      <c r="A16" s="105">
        <v>1</v>
      </c>
      <c r="B16" s="106" t="s">
        <v>295</v>
      </c>
      <c r="C16" s="107"/>
      <c r="D16" s="108">
        <f>SUM(D17:D20)</f>
        <v>1832405.84</v>
      </c>
      <c r="E16" s="108">
        <f>SUM(E17:E20)</f>
        <v>1931583.67</v>
      </c>
    </row>
    <row r="17" spans="1:5" ht="12" customHeight="1" x14ac:dyDescent="0.2">
      <c r="A17" s="109"/>
      <c r="B17" s="110" t="s">
        <v>296</v>
      </c>
      <c r="C17" s="111"/>
      <c r="D17" s="112">
        <v>1832405.84</v>
      </c>
      <c r="E17" s="112">
        <v>1927832</v>
      </c>
    </row>
    <row r="18" spans="1:5" ht="12" customHeight="1" x14ac:dyDescent="0.2">
      <c r="A18" s="109"/>
      <c r="B18" s="113" t="s">
        <v>297</v>
      </c>
      <c r="C18" s="111"/>
      <c r="D18" s="112"/>
      <c r="E18" s="112">
        <v>3751.67</v>
      </c>
    </row>
    <row r="19" spans="1:5" ht="12" customHeight="1" x14ac:dyDescent="0.2">
      <c r="A19" s="109"/>
      <c r="B19" s="113" t="s">
        <v>298</v>
      </c>
      <c r="C19" s="111"/>
      <c r="D19" s="112"/>
      <c r="E19" s="112"/>
    </row>
    <row r="20" spans="1:5" ht="12" customHeight="1" x14ac:dyDescent="0.2">
      <c r="A20" s="109"/>
      <c r="B20" s="113" t="s">
        <v>299</v>
      </c>
      <c r="C20" s="111"/>
      <c r="D20" s="112"/>
      <c r="E20" s="112"/>
    </row>
    <row r="21" spans="1:5" ht="12" customHeight="1" x14ac:dyDescent="0.2">
      <c r="A21" s="105">
        <v>2</v>
      </c>
      <c r="B21" s="106" t="s">
        <v>300</v>
      </c>
      <c r="C21" s="107"/>
      <c r="D21" s="108">
        <f>SUM(D22:D29)</f>
        <v>1208081.08</v>
      </c>
      <c r="E21" s="108">
        <f>+SUM(E22:E29)</f>
        <v>1196144.03</v>
      </c>
    </row>
    <row r="22" spans="1:5" ht="12" customHeight="1" x14ac:dyDescent="0.2">
      <c r="A22" s="114"/>
      <c r="B22" s="110" t="s">
        <v>301</v>
      </c>
      <c r="C22" s="111"/>
      <c r="D22" s="115">
        <v>510587.83</v>
      </c>
      <c r="E22" s="115">
        <v>550126</v>
      </c>
    </row>
    <row r="23" spans="1:5" ht="12" customHeight="1" x14ac:dyDescent="0.2">
      <c r="A23" s="114"/>
      <c r="B23" s="110" t="s">
        <v>302</v>
      </c>
      <c r="C23" s="111"/>
      <c r="D23" s="115">
        <v>24800.53</v>
      </c>
      <c r="E23" s="115">
        <v>23890.11</v>
      </c>
    </row>
    <row r="24" spans="1:5" ht="12" customHeight="1" x14ac:dyDescent="0.2">
      <c r="A24" s="114"/>
      <c r="B24" s="110" t="s">
        <v>303</v>
      </c>
      <c r="C24" s="111"/>
      <c r="D24" s="115">
        <f>1962.2+352768.52</f>
        <v>354730.72000000003</v>
      </c>
      <c r="E24" s="115">
        <v>368042</v>
      </c>
    </row>
    <row r="25" spans="1:5" ht="12" customHeight="1" x14ac:dyDescent="0.2">
      <c r="A25" s="114"/>
      <c r="B25" s="110" t="s">
        <v>304</v>
      </c>
      <c r="C25" s="116"/>
      <c r="D25" s="115"/>
      <c r="E25" s="115"/>
    </row>
    <row r="26" spans="1:5" ht="12" customHeight="1" x14ac:dyDescent="0.2">
      <c r="A26" s="114"/>
      <c r="B26" s="110" t="s">
        <v>305</v>
      </c>
      <c r="C26" s="116"/>
      <c r="D26" s="115">
        <v>13368</v>
      </c>
      <c r="E26" s="115">
        <v>26677.180000000004</v>
      </c>
    </row>
    <row r="27" spans="1:5" ht="12" customHeight="1" x14ac:dyDescent="0.2">
      <c r="A27" s="114"/>
      <c r="B27" s="110" t="s">
        <v>306</v>
      </c>
      <c r="C27" s="116"/>
      <c r="D27" s="115">
        <v>32473</v>
      </c>
      <c r="E27" s="115">
        <v>38227.769999999997</v>
      </c>
    </row>
    <row r="28" spans="1:5" ht="12" customHeight="1" x14ac:dyDescent="0.2">
      <c r="A28" s="114"/>
      <c r="B28" s="110" t="s">
        <v>307</v>
      </c>
      <c r="C28" s="116"/>
      <c r="D28" s="115">
        <v>272121</v>
      </c>
      <c r="E28" s="115">
        <v>189180.97</v>
      </c>
    </row>
    <row r="29" spans="1:5" ht="12" customHeight="1" x14ac:dyDescent="0.2">
      <c r="A29" s="114"/>
      <c r="B29" s="110" t="s">
        <v>308</v>
      </c>
      <c r="C29" s="111"/>
      <c r="D29" s="115"/>
      <c r="E29" s="115"/>
    </row>
    <row r="30" spans="1:5" ht="12" customHeight="1" x14ac:dyDescent="0.2">
      <c r="A30" s="105">
        <v>3</v>
      </c>
      <c r="B30" s="106" t="s">
        <v>309</v>
      </c>
      <c r="C30" s="107"/>
      <c r="D30" s="108">
        <f>+D16-D21</f>
        <v>624324.76</v>
      </c>
      <c r="E30" s="108">
        <f>+E16-E21</f>
        <v>735439.6399999999</v>
      </c>
    </row>
    <row r="31" spans="1:5" ht="12" customHeight="1" x14ac:dyDescent="0.2">
      <c r="A31" s="101" t="s">
        <v>310</v>
      </c>
      <c r="B31" s="102" t="s">
        <v>311</v>
      </c>
      <c r="C31" s="107"/>
      <c r="D31" s="117"/>
      <c r="E31" s="117"/>
    </row>
    <row r="32" spans="1:5" ht="12" customHeight="1" x14ac:dyDescent="0.2">
      <c r="A32" s="105">
        <v>1</v>
      </c>
      <c r="B32" s="106" t="s">
        <v>312</v>
      </c>
      <c r="C32" s="107"/>
      <c r="D32" s="108">
        <f>SUM(D33:D37)</f>
        <v>4505395.45</v>
      </c>
      <c r="E32" s="108">
        <f>SUM(E33:E37)</f>
        <v>2212387</v>
      </c>
    </row>
    <row r="33" spans="1:5" ht="12" customHeight="1" x14ac:dyDescent="0.2">
      <c r="A33" s="109"/>
      <c r="B33" s="113" t="s">
        <v>313</v>
      </c>
      <c r="C33" s="111"/>
      <c r="D33" s="112"/>
      <c r="E33" s="112"/>
    </row>
    <row r="34" spans="1:5" ht="12" customHeight="1" x14ac:dyDescent="0.2">
      <c r="A34" s="109"/>
      <c r="B34" s="113" t="s">
        <v>314</v>
      </c>
      <c r="C34" s="111"/>
      <c r="D34" s="112">
        <f>3600020.71+10182.87</f>
        <v>3610203.58</v>
      </c>
      <c r="E34" s="112">
        <v>1493240</v>
      </c>
    </row>
    <row r="35" spans="1:5" ht="12" customHeight="1" x14ac:dyDescent="0.2">
      <c r="A35" s="109"/>
      <c r="B35" s="113" t="s">
        <v>315</v>
      </c>
      <c r="C35" s="111"/>
      <c r="D35" s="112"/>
      <c r="E35" s="112"/>
    </row>
    <row r="36" spans="1:5" ht="12" customHeight="1" x14ac:dyDescent="0.2">
      <c r="A36" s="109"/>
      <c r="B36" s="110" t="s">
        <v>316</v>
      </c>
      <c r="C36" s="111"/>
      <c r="D36" s="112"/>
      <c r="E36" s="112"/>
    </row>
    <row r="37" spans="1:5" ht="12" customHeight="1" x14ac:dyDescent="0.2">
      <c r="A37" s="109"/>
      <c r="B37" s="110" t="s">
        <v>317</v>
      </c>
      <c r="C37" s="111"/>
      <c r="D37" s="112">
        <v>895191.87</v>
      </c>
      <c r="E37" s="112">
        <v>719147</v>
      </c>
    </row>
    <row r="38" spans="1:5" ht="12" customHeight="1" x14ac:dyDescent="0.2">
      <c r="A38" s="105">
        <v>2</v>
      </c>
      <c r="B38" s="106" t="s">
        <v>318</v>
      </c>
      <c r="C38" s="107"/>
      <c r="D38" s="108">
        <f>SUM(D39:D46)</f>
        <v>6096822.8300000001</v>
      </c>
      <c r="E38" s="108">
        <f>SUM(E39:E46)</f>
        <v>2760148.6799999997</v>
      </c>
    </row>
    <row r="39" spans="1:5" ht="12" customHeight="1" x14ac:dyDescent="0.2">
      <c r="A39" s="109"/>
      <c r="B39" s="110" t="s">
        <v>319</v>
      </c>
      <c r="C39" s="111"/>
      <c r="D39" s="112">
        <v>5464822.8300000001</v>
      </c>
      <c r="E39" s="112">
        <v>2065352</v>
      </c>
    </row>
    <row r="40" spans="1:5" ht="24.75" customHeight="1" x14ac:dyDescent="0.2">
      <c r="A40" s="109"/>
      <c r="B40" s="110" t="s">
        <v>320</v>
      </c>
      <c r="C40" s="111"/>
      <c r="D40" s="112"/>
      <c r="E40" s="112"/>
    </row>
    <row r="41" spans="1:5" ht="27.75" customHeight="1" x14ac:dyDescent="0.2">
      <c r="A41" s="109"/>
      <c r="B41" s="110" t="s">
        <v>321</v>
      </c>
      <c r="C41" s="111"/>
      <c r="D41" s="112"/>
      <c r="E41" s="112"/>
    </row>
    <row r="42" spans="1:5" ht="24" customHeight="1" x14ac:dyDescent="0.2">
      <c r="A42" s="109"/>
      <c r="B42" s="110" t="s">
        <v>322</v>
      </c>
      <c r="C42" s="111"/>
      <c r="D42" s="112"/>
      <c r="E42" s="112"/>
    </row>
    <row r="43" spans="1:5" ht="12" customHeight="1" x14ac:dyDescent="0.2">
      <c r="A43" s="109"/>
      <c r="B43" s="110" t="s">
        <v>323</v>
      </c>
      <c r="C43" s="111"/>
      <c r="D43" s="112"/>
      <c r="E43" s="112"/>
    </row>
    <row r="44" spans="1:5" ht="12" customHeight="1" x14ac:dyDescent="0.2">
      <c r="A44" s="109"/>
      <c r="B44" s="110" t="s">
        <v>324</v>
      </c>
      <c r="C44" s="111"/>
      <c r="D44" s="112">
        <v>632000</v>
      </c>
      <c r="E44" s="112">
        <v>694796.67999999993</v>
      </c>
    </row>
    <row r="45" spans="1:5" ht="12" customHeight="1" x14ac:dyDescent="0.2">
      <c r="A45" s="109"/>
      <c r="B45" s="110" t="s">
        <v>325</v>
      </c>
      <c r="C45" s="111"/>
      <c r="D45" s="112"/>
      <c r="E45" s="112"/>
    </row>
    <row r="46" spans="1:5" ht="12" customHeight="1" x14ac:dyDescent="0.2">
      <c r="A46" s="109"/>
      <c r="B46" s="110" t="s">
        <v>326</v>
      </c>
      <c r="C46" s="111"/>
      <c r="D46" s="112"/>
      <c r="E46" s="112"/>
    </row>
    <row r="47" spans="1:5" ht="12" customHeight="1" x14ac:dyDescent="0.2">
      <c r="A47" s="105">
        <v>3</v>
      </c>
      <c r="B47" s="106" t="s">
        <v>327</v>
      </c>
      <c r="C47" s="107"/>
      <c r="D47" s="108">
        <f>+D32-D38</f>
        <v>-1591427.38</v>
      </c>
      <c r="E47" s="108">
        <f>+E32-E38</f>
        <v>-547761.6799999997</v>
      </c>
    </row>
    <row r="48" spans="1:5" ht="12" customHeight="1" x14ac:dyDescent="0.2">
      <c r="A48" s="101" t="s">
        <v>328</v>
      </c>
      <c r="B48" s="102" t="s">
        <v>329</v>
      </c>
      <c r="C48" s="107"/>
      <c r="D48" s="117"/>
      <c r="E48" s="117"/>
    </row>
    <row r="49" spans="1:5" ht="12" customHeight="1" x14ac:dyDescent="0.2">
      <c r="A49" s="105">
        <v>1</v>
      </c>
      <c r="B49" s="106" t="s">
        <v>330</v>
      </c>
      <c r="C49" s="107"/>
      <c r="D49" s="108">
        <f>SUM(D50:D53)</f>
        <v>1300005.94</v>
      </c>
      <c r="E49" s="108">
        <f>SUM(E50:E53)</f>
        <v>300007.65999999997</v>
      </c>
    </row>
    <row r="50" spans="1:5" ht="12" customHeight="1" x14ac:dyDescent="0.2">
      <c r="A50" s="109"/>
      <c r="B50" s="110" t="s">
        <v>331</v>
      </c>
      <c r="C50" s="111"/>
      <c r="D50" s="112">
        <v>1200005.94</v>
      </c>
      <c r="E50" s="112">
        <v>300007.65999999997</v>
      </c>
    </row>
    <row r="51" spans="1:5" ht="12" customHeight="1" x14ac:dyDescent="0.2">
      <c r="A51" s="109"/>
      <c r="B51" s="110" t="s">
        <v>332</v>
      </c>
      <c r="C51" s="111"/>
      <c r="D51" s="112"/>
      <c r="E51" s="112"/>
    </row>
    <row r="52" spans="1:5" ht="12" customHeight="1" x14ac:dyDescent="0.2">
      <c r="A52" s="109"/>
      <c r="B52" s="110" t="s">
        <v>333</v>
      </c>
      <c r="C52" s="111"/>
      <c r="D52" s="112">
        <v>100000</v>
      </c>
      <c r="E52" s="112"/>
    </row>
    <row r="53" spans="1:5" ht="12" customHeight="1" x14ac:dyDescent="0.2">
      <c r="A53" s="109"/>
      <c r="B53" s="110" t="s">
        <v>334</v>
      </c>
      <c r="C53" s="111"/>
      <c r="D53" s="112"/>
      <c r="E53" s="112"/>
    </row>
    <row r="54" spans="1:5" ht="12" customHeight="1" x14ac:dyDescent="0.2">
      <c r="A54" s="105">
        <v>2</v>
      </c>
      <c r="B54" s="118" t="s">
        <v>335</v>
      </c>
      <c r="C54" s="107"/>
      <c r="D54" s="108">
        <f>SUM(D55:D58)</f>
        <v>300000</v>
      </c>
      <c r="E54" s="108">
        <f>+E57</f>
        <v>500000</v>
      </c>
    </row>
    <row r="55" spans="1:5" ht="12" customHeight="1" x14ac:dyDescent="0.2">
      <c r="A55" s="109"/>
      <c r="B55" s="110" t="s">
        <v>336</v>
      </c>
      <c r="C55" s="111"/>
      <c r="D55" s="112"/>
      <c r="E55" s="112"/>
    </row>
    <row r="56" spans="1:5" ht="12" customHeight="1" x14ac:dyDescent="0.2">
      <c r="A56" s="109"/>
      <c r="B56" s="110" t="s">
        <v>337</v>
      </c>
      <c r="C56" s="111"/>
      <c r="D56" s="115"/>
      <c r="E56" s="115"/>
    </row>
    <row r="57" spans="1:5" ht="12" customHeight="1" x14ac:dyDescent="0.2">
      <c r="A57" s="109"/>
      <c r="B57" s="110" t="s">
        <v>338</v>
      </c>
      <c r="C57" s="111"/>
      <c r="D57" s="115">
        <v>300000</v>
      </c>
      <c r="E57" s="115">
        <v>500000</v>
      </c>
    </row>
    <row r="58" spans="1:5" ht="12" customHeight="1" x14ac:dyDescent="0.2">
      <c r="A58" s="109"/>
      <c r="B58" s="110" t="s">
        <v>339</v>
      </c>
      <c r="C58" s="111"/>
      <c r="D58" s="115"/>
      <c r="E58" s="115"/>
    </row>
    <row r="59" spans="1:5" ht="12" customHeight="1" x14ac:dyDescent="0.2">
      <c r="A59" s="105">
        <v>3</v>
      </c>
      <c r="B59" s="106" t="s">
        <v>340</v>
      </c>
      <c r="C59" s="107"/>
      <c r="D59" s="108">
        <f>+D49-D54</f>
        <v>1000005.94</v>
      </c>
      <c r="E59" s="108">
        <f>+E49-E54</f>
        <v>-199992.34000000003</v>
      </c>
    </row>
    <row r="60" spans="1:5" ht="12" customHeight="1" x14ac:dyDescent="0.2">
      <c r="A60" s="113"/>
      <c r="B60" s="113"/>
      <c r="C60" s="111"/>
      <c r="D60" s="112"/>
      <c r="E60" s="112"/>
    </row>
    <row r="61" spans="1:5" ht="12" customHeight="1" x14ac:dyDescent="0.2">
      <c r="A61" s="119" t="s">
        <v>341</v>
      </c>
      <c r="B61" s="120" t="s">
        <v>342</v>
      </c>
      <c r="C61" s="107"/>
      <c r="D61" s="108">
        <f>+D59+D47+D30</f>
        <v>32903.320000000065</v>
      </c>
      <c r="E61" s="108">
        <f>+E59+E47+E30</f>
        <v>-12314.379999999888</v>
      </c>
    </row>
    <row r="62" spans="1:5" ht="12" customHeight="1" x14ac:dyDescent="0.2">
      <c r="A62" s="113"/>
      <c r="B62" s="113"/>
      <c r="C62" s="111"/>
      <c r="D62" s="112"/>
      <c r="E62" s="112"/>
    </row>
    <row r="63" spans="1:5" ht="12" customHeight="1" x14ac:dyDescent="0.2">
      <c r="A63" s="113"/>
      <c r="B63" s="120" t="s">
        <v>343</v>
      </c>
      <c r="C63" s="107"/>
      <c r="D63" s="108">
        <f>+D61+D64</f>
        <v>64745.320000000065</v>
      </c>
      <c r="E63" s="108">
        <f>+E61+E64</f>
        <v>31842.140000000109</v>
      </c>
    </row>
    <row r="64" spans="1:5" ht="12" customHeight="1" x14ac:dyDescent="0.2">
      <c r="A64" s="113"/>
      <c r="B64" s="120" t="s">
        <v>344</v>
      </c>
      <c r="C64" s="107"/>
      <c r="D64" s="108">
        <v>31842</v>
      </c>
      <c r="E64" s="108">
        <v>44156.52</v>
      </c>
    </row>
    <row r="65" spans="1:5" ht="12" customHeight="1" x14ac:dyDescent="0.2">
      <c r="A65" s="121"/>
      <c r="B65" s="121"/>
      <c r="C65" s="121"/>
      <c r="D65" s="122"/>
      <c r="E65" s="121"/>
    </row>
    <row r="66" spans="1:5" ht="12" customHeight="1" x14ac:dyDescent="0.2">
      <c r="A66" s="121"/>
      <c r="B66" s="121"/>
      <c r="C66" s="121"/>
      <c r="D66" s="122"/>
      <c r="E66" s="121"/>
    </row>
    <row r="67" spans="1:5" ht="12" customHeight="1" x14ac:dyDescent="0.2">
      <c r="A67" s="46" t="str">
        <f>+BS!B112</f>
        <v>U Podgorici, 26.02.2017.</v>
      </c>
      <c r="B67" s="47"/>
      <c r="C67" s="48"/>
      <c r="D67" s="48"/>
      <c r="E67" s="50"/>
    </row>
    <row r="68" spans="1:5" ht="12" customHeight="1" x14ac:dyDescent="0.2">
      <c r="A68" s="51"/>
      <c r="B68" s="51"/>
      <c r="C68" s="52"/>
      <c r="D68" s="53"/>
      <c r="E68" s="53"/>
    </row>
    <row r="69" spans="1:5" ht="12" customHeight="1" x14ac:dyDescent="0.2">
      <c r="A69" s="51" t="s">
        <v>155</v>
      </c>
      <c r="B69" s="47"/>
      <c r="C69" s="48" t="s">
        <v>156</v>
      </c>
      <c r="D69" s="48"/>
      <c r="E69" s="50"/>
    </row>
    <row r="70" spans="1:5" ht="18.75" customHeight="1" x14ac:dyDescent="0.2">
      <c r="A70" s="53" t="s">
        <v>157</v>
      </c>
      <c r="B70" s="54"/>
      <c r="C70" s="53" t="s">
        <v>158</v>
      </c>
      <c r="E70" s="54"/>
    </row>
    <row r="71" spans="1:5" ht="12" customHeight="1" x14ac:dyDescent="0.2">
      <c r="A71" s="123"/>
      <c r="B71" s="123"/>
      <c r="C71" s="124"/>
      <c r="D71" s="122"/>
      <c r="E71" s="121"/>
    </row>
    <row r="72" spans="1:5" ht="12" customHeight="1" x14ac:dyDescent="0.2">
      <c r="A72" s="123"/>
      <c r="B72" s="123"/>
      <c r="C72" s="124"/>
      <c r="D72" s="122"/>
      <c r="E72" s="121"/>
    </row>
  </sheetData>
  <mergeCells count="7">
    <mergeCell ref="A1:B1"/>
    <mergeCell ref="A10:E10"/>
    <mergeCell ref="A11:E11"/>
    <mergeCell ref="A12:A13"/>
    <mergeCell ref="B12:B13"/>
    <mergeCell ref="C12:C13"/>
    <mergeCell ref="D12:E12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4"/>
  <sheetViews>
    <sheetView topLeftCell="A10" workbookViewId="0">
      <selection activeCell="H48" sqref="H48"/>
    </sheetView>
  </sheetViews>
  <sheetFormatPr defaultRowHeight="12.75" x14ac:dyDescent="0.2"/>
  <cols>
    <col min="1" max="1" width="39.85546875" style="5" customWidth="1"/>
    <col min="2" max="2" width="12.7109375" style="23" customWidth="1"/>
    <col min="3" max="3" width="10.5703125" style="23" customWidth="1"/>
    <col min="4" max="4" width="15.42578125" style="23" customWidth="1"/>
    <col min="5" max="9" width="10.5703125" style="23" customWidth="1"/>
    <col min="10" max="11" width="12.7109375" style="23" customWidth="1"/>
    <col min="12" max="256" width="9.140625" style="5"/>
    <col min="257" max="257" width="39.85546875" style="5" customWidth="1"/>
    <col min="258" max="258" width="12.7109375" style="5" customWidth="1"/>
    <col min="259" max="265" width="10.5703125" style="5" customWidth="1"/>
    <col min="266" max="267" width="12.7109375" style="5" customWidth="1"/>
    <col min="268" max="512" width="9.140625" style="5"/>
    <col min="513" max="513" width="39.85546875" style="5" customWidth="1"/>
    <col min="514" max="514" width="12.7109375" style="5" customWidth="1"/>
    <col min="515" max="521" width="10.5703125" style="5" customWidth="1"/>
    <col min="522" max="523" width="12.7109375" style="5" customWidth="1"/>
    <col min="524" max="768" width="9.140625" style="5"/>
    <col min="769" max="769" width="39.85546875" style="5" customWidth="1"/>
    <col min="770" max="770" width="12.7109375" style="5" customWidth="1"/>
    <col min="771" max="777" width="10.5703125" style="5" customWidth="1"/>
    <col min="778" max="779" width="12.7109375" style="5" customWidth="1"/>
    <col min="780" max="1024" width="9.140625" style="5"/>
    <col min="1025" max="1025" width="39.85546875" style="5" customWidth="1"/>
    <col min="1026" max="1026" width="12.7109375" style="5" customWidth="1"/>
    <col min="1027" max="1033" width="10.5703125" style="5" customWidth="1"/>
    <col min="1034" max="1035" width="12.7109375" style="5" customWidth="1"/>
    <col min="1036" max="1280" width="9.140625" style="5"/>
    <col min="1281" max="1281" width="39.85546875" style="5" customWidth="1"/>
    <col min="1282" max="1282" width="12.7109375" style="5" customWidth="1"/>
    <col min="1283" max="1289" width="10.5703125" style="5" customWidth="1"/>
    <col min="1290" max="1291" width="12.7109375" style="5" customWidth="1"/>
    <col min="1292" max="1536" width="9.140625" style="5"/>
    <col min="1537" max="1537" width="39.85546875" style="5" customWidth="1"/>
    <col min="1538" max="1538" width="12.7109375" style="5" customWidth="1"/>
    <col min="1539" max="1545" width="10.5703125" style="5" customWidth="1"/>
    <col min="1546" max="1547" width="12.7109375" style="5" customWidth="1"/>
    <col min="1548" max="1792" width="9.140625" style="5"/>
    <col min="1793" max="1793" width="39.85546875" style="5" customWidth="1"/>
    <col min="1794" max="1794" width="12.7109375" style="5" customWidth="1"/>
    <col min="1795" max="1801" width="10.5703125" style="5" customWidth="1"/>
    <col min="1802" max="1803" width="12.7109375" style="5" customWidth="1"/>
    <col min="1804" max="2048" width="9.140625" style="5"/>
    <col min="2049" max="2049" width="39.85546875" style="5" customWidth="1"/>
    <col min="2050" max="2050" width="12.7109375" style="5" customWidth="1"/>
    <col min="2051" max="2057" width="10.5703125" style="5" customWidth="1"/>
    <col min="2058" max="2059" width="12.7109375" style="5" customWidth="1"/>
    <col min="2060" max="2304" width="9.140625" style="5"/>
    <col min="2305" max="2305" width="39.85546875" style="5" customWidth="1"/>
    <col min="2306" max="2306" width="12.7109375" style="5" customWidth="1"/>
    <col min="2307" max="2313" width="10.5703125" style="5" customWidth="1"/>
    <col min="2314" max="2315" width="12.7109375" style="5" customWidth="1"/>
    <col min="2316" max="2560" width="9.140625" style="5"/>
    <col min="2561" max="2561" width="39.85546875" style="5" customWidth="1"/>
    <col min="2562" max="2562" width="12.7109375" style="5" customWidth="1"/>
    <col min="2563" max="2569" width="10.5703125" style="5" customWidth="1"/>
    <col min="2570" max="2571" width="12.7109375" style="5" customWidth="1"/>
    <col min="2572" max="2816" width="9.140625" style="5"/>
    <col min="2817" max="2817" width="39.85546875" style="5" customWidth="1"/>
    <col min="2818" max="2818" width="12.7109375" style="5" customWidth="1"/>
    <col min="2819" max="2825" width="10.5703125" style="5" customWidth="1"/>
    <col min="2826" max="2827" width="12.7109375" style="5" customWidth="1"/>
    <col min="2828" max="3072" width="9.140625" style="5"/>
    <col min="3073" max="3073" width="39.85546875" style="5" customWidth="1"/>
    <col min="3074" max="3074" width="12.7109375" style="5" customWidth="1"/>
    <col min="3075" max="3081" width="10.5703125" style="5" customWidth="1"/>
    <col min="3082" max="3083" width="12.7109375" style="5" customWidth="1"/>
    <col min="3084" max="3328" width="9.140625" style="5"/>
    <col min="3329" max="3329" width="39.85546875" style="5" customWidth="1"/>
    <col min="3330" max="3330" width="12.7109375" style="5" customWidth="1"/>
    <col min="3331" max="3337" width="10.5703125" style="5" customWidth="1"/>
    <col min="3338" max="3339" width="12.7109375" style="5" customWidth="1"/>
    <col min="3340" max="3584" width="9.140625" style="5"/>
    <col min="3585" max="3585" width="39.85546875" style="5" customWidth="1"/>
    <col min="3586" max="3586" width="12.7109375" style="5" customWidth="1"/>
    <col min="3587" max="3593" width="10.5703125" style="5" customWidth="1"/>
    <col min="3594" max="3595" width="12.7109375" style="5" customWidth="1"/>
    <col min="3596" max="3840" width="9.140625" style="5"/>
    <col min="3841" max="3841" width="39.85546875" style="5" customWidth="1"/>
    <col min="3842" max="3842" width="12.7109375" style="5" customWidth="1"/>
    <col min="3843" max="3849" width="10.5703125" style="5" customWidth="1"/>
    <col min="3850" max="3851" width="12.7109375" style="5" customWidth="1"/>
    <col min="3852" max="4096" width="9.140625" style="5"/>
    <col min="4097" max="4097" width="39.85546875" style="5" customWidth="1"/>
    <col min="4098" max="4098" width="12.7109375" style="5" customWidth="1"/>
    <col min="4099" max="4105" width="10.5703125" style="5" customWidth="1"/>
    <col min="4106" max="4107" width="12.7109375" style="5" customWidth="1"/>
    <col min="4108" max="4352" width="9.140625" style="5"/>
    <col min="4353" max="4353" width="39.85546875" style="5" customWidth="1"/>
    <col min="4354" max="4354" width="12.7109375" style="5" customWidth="1"/>
    <col min="4355" max="4361" width="10.5703125" style="5" customWidth="1"/>
    <col min="4362" max="4363" width="12.7109375" style="5" customWidth="1"/>
    <col min="4364" max="4608" width="9.140625" style="5"/>
    <col min="4609" max="4609" width="39.85546875" style="5" customWidth="1"/>
    <col min="4610" max="4610" width="12.7109375" style="5" customWidth="1"/>
    <col min="4611" max="4617" width="10.5703125" style="5" customWidth="1"/>
    <col min="4618" max="4619" width="12.7109375" style="5" customWidth="1"/>
    <col min="4620" max="4864" width="9.140625" style="5"/>
    <col min="4865" max="4865" width="39.85546875" style="5" customWidth="1"/>
    <col min="4866" max="4866" width="12.7109375" style="5" customWidth="1"/>
    <col min="4867" max="4873" width="10.5703125" style="5" customWidth="1"/>
    <col min="4874" max="4875" width="12.7109375" style="5" customWidth="1"/>
    <col min="4876" max="5120" width="9.140625" style="5"/>
    <col min="5121" max="5121" width="39.85546875" style="5" customWidth="1"/>
    <col min="5122" max="5122" width="12.7109375" style="5" customWidth="1"/>
    <col min="5123" max="5129" width="10.5703125" style="5" customWidth="1"/>
    <col min="5130" max="5131" width="12.7109375" style="5" customWidth="1"/>
    <col min="5132" max="5376" width="9.140625" style="5"/>
    <col min="5377" max="5377" width="39.85546875" style="5" customWidth="1"/>
    <col min="5378" max="5378" width="12.7109375" style="5" customWidth="1"/>
    <col min="5379" max="5385" width="10.5703125" style="5" customWidth="1"/>
    <col min="5386" max="5387" width="12.7109375" style="5" customWidth="1"/>
    <col min="5388" max="5632" width="9.140625" style="5"/>
    <col min="5633" max="5633" width="39.85546875" style="5" customWidth="1"/>
    <col min="5634" max="5634" width="12.7109375" style="5" customWidth="1"/>
    <col min="5635" max="5641" width="10.5703125" style="5" customWidth="1"/>
    <col min="5642" max="5643" width="12.7109375" style="5" customWidth="1"/>
    <col min="5644" max="5888" width="9.140625" style="5"/>
    <col min="5889" max="5889" width="39.85546875" style="5" customWidth="1"/>
    <col min="5890" max="5890" width="12.7109375" style="5" customWidth="1"/>
    <col min="5891" max="5897" width="10.5703125" style="5" customWidth="1"/>
    <col min="5898" max="5899" width="12.7109375" style="5" customWidth="1"/>
    <col min="5900" max="6144" width="9.140625" style="5"/>
    <col min="6145" max="6145" width="39.85546875" style="5" customWidth="1"/>
    <col min="6146" max="6146" width="12.7109375" style="5" customWidth="1"/>
    <col min="6147" max="6153" width="10.5703125" style="5" customWidth="1"/>
    <col min="6154" max="6155" width="12.7109375" style="5" customWidth="1"/>
    <col min="6156" max="6400" width="9.140625" style="5"/>
    <col min="6401" max="6401" width="39.85546875" style="5" customWidth="1"/>
    <col min="6402" max="6402" width="12.7109375" style="5" customWidth="1"/>
    <col min="6403" max="6409" width="10.5703125" style="5" customWidth="1"/>
    <col min="6410" max="6411" width="12.7109375" style="5" customWidth="1"/>
    <col min="6412" max="6656" width="9.140625" style="5"/>
    <col min="6657" max="6657" width="39.85546875" style="5" customWidth="1"/>
    <col min="6658" max="6658" width="12.7109375" style="5" customWidth="1"/>
    <col min="6659" max="6665" width="10.5703125" style="5" customWidth="1"/>
    <col min="6666" max="6667" width="12.7109375" style="5" customWidth="1"/>
    <col min="6668" max="6912" width="9.140625" style="5"/>
    <col min="6913" max="6913" width="39.85546875" style="5" customWidth="1"/>
    <col min="6914" max="6914" width="12.7109375" style="5" customWidth="1"/>
    <col min="6915" max="6921" width="10.5703125" style="5" customWidth="1"/>
    <col min="6922" max="6923" width="12.7109375" style="5" customWidth="1"/>
    <col min="6924" max="7168" width="9.140625" style="5"/>
    <col min="7169" max="7169" width="39.85546875" style="5" customWidth="1"/>
    <col min="7170" max="7170" width="12.7109375" style="5" customWidth="1"/>
    <col min="7171" max="7177" width="10.5703125" style="5" customWidth="1"/>
    <col min="7178" max="7179" width="12.7109375" style="5" customWidth="1"/>
    <col min="7180" max="7424" width="9.140625" style="5"/>
    <col min="7425" max="7425" width="39.85546875" style="5" customWidth="1"/>
    <col min="7426" max="7426" width="12.7109375" style="5" customWidth="1"/>
    <col min="7427" max="7433" width="10.5703125" style="5" customWidth="1"/>
    <col min="7434" max="7435" width="12.7109375" style="5" customWidth="1"/>
    <col min="7436" max="7680" width="9.140625" style="5"/>
    <col min="7681" max="7681" width="39.85546875" style="5" customWidth="1"/>
    <col min="7682" max="7682" width="12.7109375" style="5" customWidth="1"/>
    <col min="7683" max="7689" width="10.5703125" style="5" customWidth="1"/>
    <col min="7690" max="7691" width="12.7109375" style="5" customWidth="1"/>
    <col min="7692" max="7936" width="9.140625" style="5"/>
    <col min="7937" max="7937" width="39.85546875" style="5" customWidth="1"/>
    <col min="7938" max="7938" width="12.7109375" style="5" customWidth="1"/>
    <col min="7939" max="7945" width="10.5703125" style="5" customWidth="1"/>
    <col min="7946" max="7947" width="12.7109375" style="5" customWidth="1"/>
    <col min="7948" max="8192" width="9.140625" style="5"/>
    <col min="8193" max="8193" width="39.85546875" style="5" customWidth="1"/>
    <col min="8194" max="8194" width="12.7109375" style="5" customWidth="1"/>
    <col min="8195" max="8201" width="10.5703125" style="5" customWidth="1"/>
    <col min="8202" max="8203" width="12.7109375" style="5" customWidth="1"/>
    <col min="8204" max="8448" width="9.140625" style="5"/>
    <col min="8449" max="8449" width="39.85546875" style="5" customWidth="1"/>
    <col min="8450" max="8450" width="12.7109375" style="5" customWidth="1"/>
    <col min="8451" max="8457" width="10.5703125" style="5" customWidth="1"/>
    <col min="8458" max="8459" width="12.7109375" style="5" customWidth="1"/>
    <col min="8460" max="8704" width="9.140625" style="5"/>
    <col min="8705" max="8705" width="39.85546875" style="5" customWidth="1"/>
    <col min="8706" max="8706" width="12.7109375" style="5" customWidth="1"/>
    <col min="8707" max="8713" width="10.5703125" style="5" customWidth="1"/>
    <col min="8714" max="8715" width="12.7109375" style="5" customWidth="1"/>
    <col min="8716" max="8960" width="9.140625" style="5"/>
    <col min="8961" max="8961" width="39.85546875" style="5" customWidth="1"/>
    <col min="8962" max="8962" width="12.7109375" style="5" customWidth="1"/>
    <col min="8963" max="8969" width="10.5703125" style="5" customWidth="1"/>
    <col min="8970" max="8971" width="12.7109375" style="5" customWidth="1"/>
    <col min="8972" max="9216" width="9.140625" style="5"/>
    <col min="9217" max="9217" width="39.85546875" style="5" customWidth="1"/>
    <col min="9218" max="9218" width="12.7109375" style="5" customWidth="1"/>
    <col min="9219" max="9225" width="10.5703125" style="5" customWidth="1"/>
    <col min="9226" max="9227" width="12.7109375" style="5" customWidth="1"/>
    <col min="9228" max="9472" width="9.140625" style="5"/>
    <col min="9473" max="9473" width="39.85546875" style="5" customWidth="1"/>
    <col min="9474" max="9474" width="12.7109375" style="5" customWidth="1"/>
    <col min="9475" max="9481" width="10.5703125" style="5" customWidth="1"/>
    <col min="9482" max="9483" width="12.7109375" style="5" customWidth="1"/>
    <col min="9484" max="9728" width="9.140625" style="5"/>
    <col min="9729" max="9729" width="39.85546875" style="5" customWidth="1"/>
    <col min="9730" max="9730" width="12.7109375" style="5" customWidth="1"/>
    <col min="9731" max="9737" width="10.5703125" style="5" customWidth="1"/>
    <col min="9738" max="9739" width="12.7109375" style="5" customWidth="1"/>
    <col min="9740" max="9984" width="9.140625" style="5"/>
    <col min="9985" max="9985" width="39.85546875" style="5" customWidth="1"/>
    <col min="9986" max="9986" width="12.7109375" style="5" customWidth="1"/>
    <col min="9987" max="9993" width="10.5703125" style="5" customWidth="1"/>
    <col min="9994" max="9995" width="12.7109375" style="5" customWidth="1"/>
    <col min="9996" max="10240" width="9.140625" style="5"/>
    <col min="10241" max="10241" width="39.85546875" style="5" customWidth="1"/>
    <col min="10242" max="10242" width="12.7109375" style="5" customWidth="1"/>
    <col min="10243" max="10249" width="10.5703125" style="5" customWidth="1"/>
    <col min="10250" max="10251" width="12.7109375" style="5" customWidth="1"/>
    <col min="10252" max="10496" width="9.140625" style="5"/>
    <col min="10497" max="10497" width="39.85546875" style="5" customWidth="1"/>
    <col min="10498" max="10498" width="12.7109375" style="5" customWidth="1"/>
    <col min="10499" max="10505" width="10.5703125" style="5" customWidth="1"/>
    <col min="10506" max="10507" width="12.7109375" style="5" customWidth="1"/>
    <col min="10508" max="10752" width="9.140625" style="5"/>
    <col min="10753" max="10753" width="39.85546875" style="5" customWidth="1"/>
    <col min="10754" max="10754" width="12.7109375" style="5" customWidth="1"/>
    <col min="10755" max="10761" width="10.5703125" style="5" customWidth="1"/>
    <col min="10762" max="10763" width="12.7109375" style="5" customWidth="1"/>
    <col min="10764" max="11008" width="9.140625" style="5"/>
    <col min="11009" max="11009" width="39.85546875" style="5" customWidth="1"/>
    <col min="11010" max="11010" width="12.7109375" style="5" customWidth="1"/>
    <col min="11011" max="11017" width="10.5703125" style="5" customWidth="1"/>
    <col min="11018" max="11019" width="12.7109375" style="5" customWidth="1"/>
    <col min="11020" max="11264" width="9.140625" style="5"/>
    <col min="11265" max="11265" width="39.85546875" style="5" customWidth="1"/>
    <col min="11266" max="11266" width="12.7109375" style="5" customWidth="1"/>
    <col min="11267" max="11273" width="10.5703125" style="5" customWidth="1"/>
    <col min="11274" max="11275" width="12.7109375" style="5" customWidth="1"/>
    <col min="11276" max="11520" width="9.140625" style="5"/>
    <col min="11521" max="11521" width="39.85546875" style="5" customWidth="1"/>
    <col min="11522" max="11522" width="12.7109375" style="5" customWidth="1"/>
    <col min="11523" max="11529" width="10.5703125" style="5" customWidth="1"/>
    <col min="11530" max="11531" width="12.7109375" style="5" customWidth="1"/>
    <col min="11532" max="11776" width="9.140625" style="5"/>
    <col min="11777" max="11777" width="39.85546875" style="5" customWidth="1"/>
    <col min="11778" max="11778" width="12.7109375" style="5" customWidth="1"/>
    <col min="11779" max="11785" width="10.5703125" style="5" customWidth="1"/>
    <col min="11786" max="11787" width="12.7109375" style="5" customWidth="1"/>
    <col min="11788" max="12032" width="9.140625" style="5"/>
    <col min="12033" max="12033" width="39.85546875" style="5" customWidth="1"/>
    <col min="12034" max="12034" width="12.7109375" style="5" customWidth="1"/>
    <col min="12035" max="12041" width="10.5703125" style="5" customWidth="1"/>
    <col min="12042" max="12043" width="12.7109375" style="5" customWidth="1"/>
    <col min="12044" max="12288" width="9.140625" style="5"/>
    <col min="12289" max="12289" width="39.85546875" style="5" customWidth="1"/>
    <col min="12290" max="12290" width="12.7109375" style="5" customWidth="1"/>
    <col min="12291" max="12297" width="10.5703125" style="5" customWidth="1"/>
    <col min="12298" max="12299" width="12.7109375" style="5" customWidth="1"/>
    <col min="12300" max="12544" width="9.140625" style="5"/>
    <col min="12545" max="12545" width="39.85546875" style="5" customWidth="1"/>
    <col min="12546" max="12546" width="12.7109375" style="5" customWidth="1"/>
    <col min="12547" max="12553" width="10.5703125" style="5" customWidth="1"/>
    <col min="12554" max="12555" width="12.7109375" style="5" customWidth="1"/>
    <col min="12556" max="12800" width="9.140625" style="5"/>
    <col min="12801" max="12801" width="39.85546875" style="5" customWidth="1"/>
    <col min="12802" max="12802" width="12.7109375" style="5" customWidth="1"/>
    <col min="12803" max="12809" width="10.5703125" style="5" customWidth="1"/>
    <col min="12810" max="12811" width="12.7109375" style="5" customWidth="1"/>
    <col min="12812" max="13056" width="9.140625" style="5"/>
    <col min="13057" max="13057" width="39.85546875" style="5" customWidth="1"/>
    <col min="13058" max="13058" width="12.7109375" style="5" customWidth="1"/>
    <col min="13059" max="13065" width="10.5703125" style="5" customWidth="1"/>
    <col min="13066" max="13067" width="12.7109375" style="5" customWidth="1"/>
    <col min="13068" max="13312" width="9.140625" style="5"/>
    <col min="13313" max="13313" width="39.85546875" style="5" customWidth="1"/>
    <col min="13314" max="13314" width="12.7109375" style="5" customWidth="1"/>
    <col min="13315" max="13321" width="10.5703125" style="5" customWidth="1"/>
    <col min="13322" max="13323" width="12.7109375" style="5" customWidth="1"/>
    <col min="13324" max="13568" width="9.140625" style="5"/>
    <col min="13569" max="13569" width="39.85546875" style="5" customWidth="1"/>
    <col min="13570" max="13570" width="12.7109375" style="5" customWidth="1"/>
    <col min="13571" max="13577" width="10.5703125" style="5" customWidth="1"/>
    <col min="13578" max="13579" width="12.7109375" style="5" customWidth="1"/>
    <col min="13580" max="13824" width="9.140625" style="5"/>
    <col min="13825" max="13825" width="39.85546875" style="5" customWidth="1"/>
    <col min="13826" max="13826" width="12.7109375" style="5" customWidth="1"/>
    <col min="13827" max="13833" width="10.5703125" style="5" customWidth="1"/>
    <col min="13834" max="13835" width="12.7109375" style="5" customWidth="1"/>
    <col min="13836" max="14080" width="9.140625" style="5"/>
    <col min="14081" max="14081" width="39.85546875" style="5" customWidth="1"/>
    <col min="14082" max="14082" width="12.7109375" style="5" customWidth="1"/>
    <col min="14083" max="14089" width="10.5703125" style="5" customWidth="1"/>
    <col min="14090" max="14091" width="12.7109375" style="5" customWidth="1"/>
    <col min="14092" max="14336" width="9.140625" style="5"/>
    <col min="14337" max="14337" width="39.85546875" style="5" customWidth="1"/>
    <col min="14338" max="14338" width="12.7109375" style="5" customWidth="1"/>
    <col min="14339" max="14345" width="10.5703125" style="5" customWidth="1"/>
    <col min="14346" max="14347" width="12.7109375" style="5" customWidth="1"/>
    <col min="14348" max="14592" width="9.140625" style="5"/>
    <col min="14593" max="14593" width="39.85546875" style="5" customWidth="1"/>
    <col min="14594" max="14594" width="12.7109375" style="5" customWidth="1"/>
    <col min="14595" max="14601" width="10.5703125" style="5" customWidth="1"/>
    <col min="14602" max="14603" width="12.7109375" style="5" customWidth="1"/>
    <col min="14604" max="14848" width="9.140625" style="5"/>
    <col min="14849" max="14849" width="39.85546875" style="5" customWidth="1"/>
    <col min="14850" max="14850" width="12.7109375" style="5" customWidth="1"/>
    <col min="14851" max="14857" width="10.5703125" style="5" customWidth="1"/>
    <col min="14858" max="14859" width="12.7109375" style="5" customWidth="1"/>
    <col min="14860" max="15104" width="9.140625" style="5"/>
    <col min="15105" max="15105" width="39.85546875" style="5" customWidth="1"/>
    <col min="15106" max="15106" width="12.7109375" style="5" customWidth="1"/>
    <col min="15107" max="15113" width="10.5703125" style="5" customWidth="1"/>
    <col min="15114" max="15115" width="12.7109375" style="5" customWidth="1"/>
    <col min="15116" max="15360" width="9.140625" style="5"/>
    <col min="15361" max="15361" width="39.85546875" style="5" customWidth="1"/>
    <col min="15362" max="15362" width="12.7109375" style="5" customWidth="1"/>
    <col min="15363" max="15369" width="10.5703125" style="5" customWidth="1"/>
    <col min="15370" max="15371" width="12.7109375" style="5" customWidth="1"/>
    <col min="15372" max="15616" width="9.140625" style="5"/>
    <col min="15617" max="15617" width="39.85546875" style="5" customWidth="1"/>
    <col min="15618" max="15618" width="12.7109375" style="5" customWidth="1"/>
    <col min="15619" max="15625" width="10.5703125" style="5" customWidth="1"/>
    <col min="15626" max="15627" width="12.7109375" style="5" customWidth="1"/>
    <col min="15628" max="15872" width="9.140625" style="5"/>
    <col min="15873" max="15873" width="39.85546875" style="5" customWidth="1"/>
    <col min="15874" max="15874" width="12.7109375" style="5" customWidth="1"/>
    <col min="15875" max="15881" width="10.5703125" style="5" customWidth="1"/>
    <col min="15882" max="15883" width="12.7109375" style="5" customWidth="1"/>
    <col min="15884" max="16128" width="9.140625" style="5"/>
    <col min="16129" max="16129" width="39.85546875" style="5" customWidth="1"/>
    <col min="16130" max="16130" width="12.7109375" style="5" customWidth="1"/>
    <col min="16131" max="16137" width="10.5703125" style="5" customWidth="1"/>
    <col min="16138" max="16139" width="12.7109375" style="5" customWidth="1"/>
    <col min="16140" max="16384" width="9.140625" style="5"/>
  </cols>
  <sheetData>
    <row r="1" spans="1:11" s="94" customFormat="1" x14ac:dyDescent="0.2">
      <c r="A1" s="92" t="s">
        <v>0</v>
      </c>
      <c r="B1" s="93"/>
      <c r="C1" s="93"/>
      <c r="D1" s="125"/>
      <c r="E1" s="125"/>
      <c r="F1" s="125"/>
      <c r="G1" s="125"/>
      <c r="H1" s="125"/>
      <c r="I1" s="125"/>
      <c r="J1" s="125"/>
      <c r="K1" s="125"/>
    </row>
    <row r="2" spans="1:11" s="94" customFormat="1" x14ac:dyDescent="0.2">
      <c r="A2" s="92" t="s">
        <v>1</v>
      </c>
      <c r="B2" s="93"/>
      <c r="C2" s="93"/>
      <c r="D2" s="125"/>
      <c r="E2" s="125"/>
      <c r="F2" s="125"/>
      <c r="G2" s="125"/>
      <c r="H2" s="125"/>
      <c r="I2" s="125"/>
      <c r="J2" s="125"/>
      <c r="K2" s="125"/>
    </row>
    <row r="3" spans="1:11" s="94" customFormat="1" x14ac:dyDescent="0.2">
      <c r="A3" s="92" t="s">
        <v>2</v>
      </c>
      <c r="B3" s="93"/>
      <c r="C3" s="93"/>
      <c r="D3" s="125"/>
      <c r="E3" s="125"/>
      <c r="F3" s="125"/>
      <c r="G3" s="125"/>
      <c r="H3" s="125"/>
      <c r="I3" s="125"/>
      <c r="J3" s="125"/>
      <c r="K3" s="125"/>
    </row>
    <row r="4" spans="1:11" s="94" customFormat="1" x14ac:dyDescent="0.2">
      <c r="A4" s="92" t="s">
        <v>3</v>
      </c>
      <c r="B4" s="93"/>
      <c r="C4" s="93"/>
      <c r="D4" s="125"/>
      <c r="E4" s="125"/>
      <c r="F4" s="125"/>
      <c r="G4" s="125"/>
      <c r="H4" s="125"/>
      <c r="I4" s="125"/>
      <c r="J4" s="125"/>
      <c r="K4" s="125"/>
    </row>
    <row r="5" spans="1:11" s="94" customFormat="1" x14ac:dyDescent="0.2">
      <c r="A5" s="92"/>
      <c r="B5" s="93"/>
      <c r="C5" s="93"/>
      <c r="D5" s="125"/>
      <c r="E5" s="125"/>
      <c r="F5" s="125"/>
      <c r="G5" s="125"/>
      <c r="H5" s="125"/>
      <c r="I5" s="125"/>
      <c r="J5" s="125"/>
      <c r="K5" s="125"/>
    </row>
    <row r="6" spans="1:11" s="94" customFormat="1" x14ac:dyDescent="0.2">
      <c r="A6" s="92"/>
      <c r="B6" s="93"/>
      <c r="C6" s="93"/>
      <c r="D6" s="125"/>
      <c r="E6" s="125"/>
      <c r="F6" s="125"/>
      <c r="G6" s="125"/>
      <c r="H6" s="125"/>
      <c r="I6" s="125"/>
      <c r="J6" s="125"/>
      <c r="K6" s="125"/>
    </row>
    <row r="7" spans="1:11" s="94" customFormat="1" x14ac:dyDescent="0.2">
      <c r="A7" s="126" t="s">
        <v>345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s="94" customFormat="1" x14ac:dyDescent="0.2">
      <c r="A8" s="127" t="str">
        <f>+BS!B8</f>
        <v>od 01.01.2016. do 31.12.2016.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63.75" customHeight="1" x14ac:dyDescent="0.2">
      <c r="A9" s="128" t="s">
        <v>346</v>
      </c>
      <c r="B9" s="129" t="s">
        <v>347</v>
      </c>
      <c r="C9" s="129" t="s">
        <v>348</v>
      </c>
      <c r="D9" s="129" t="s">
        <v>349</v>
      </c>
      <c r="E9" s="129" t="s">
        <v>350</v>
      </c>
      <c r="F9" s="129" t="s">
        <v>351</v>
      </c>
      <c r="G9" s="129" t="s">
        <v>352</v>
      </c>
      <c r="H9" s="129" t="s">
        <v>353</v>
      </c>
      <c r="I9" s="129" t="s">
        <v>354</v>
      </c>
      <c r="J9" s="129" t="s">
        <v>355</v>
      </c>
      <c r="K9" s="129" t="s">
        <v>356</v>
      </c>
    </row>
    <row r="10" spans="1:11" ht="12" customHeight="1" x14ac:dyDescent="0.2">
      <c r="A10" s="130" t="s">
        <v>357</v>
      </c>
      <c r="B10" s="131">
        <v>3725823.52</v>
      </c>
      <c r="C10" s="131"/>
      <c r="D10" s="131"/>
      <c r="E10" s="131"/>
      <c r="F10" s="131"/>
      <c r="G10" s="131"/>
      <c r="H10" s="131"/>
      <c r="I10" s="131"/>
      <c r="J10" s="131">
        <v>-1938364.0523528317</v>
      </c>
      <c r="K10" s="131">
        <f>SUM(B10:J10)</f>
        <v>1787459.4676471683</v>
      </c>
    </row>
    <row r="11" spans="1:11" ht="12" customHeight="1" x14ac:dyDescent="0.2">
      <c r="A11" s="110" t="s">
        <v>358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31">
        <f t="shared" ref="K11:K20" si="0">SUM(B11:J11)</f>
        <v>0</v>
      </c>
    </row>
    <row r="12" spans="1:11" ht="12" customHeight="1" x14ac:dyDescent="0.2">
      <c r="A12" s="110" t="s">
        <v>359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31">
        <f t="shared" si="0"/>
        <v>0</v>
      </c>
    </row>
    <row r="13" spans="1:11" ht="12" customHeight="1" x14ac:dyDescent="0.2">
      <c r="A13" s="110" t="s">
        <v>360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31">
        <f t="shared" si="0"/>
        <v>0</v>
      </c>
    </row>
    <row r="14" spans="1:11" ht="12" customHeight="1" x14ac:dyDescent="0.2">
      <c r="A14" s="110" t="s">
        <v>361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31">
        <f t="shared" si="0"/>
        <v>0</v>
      </c>
    </row>
    <row r="15" spans="1:11" ht="12" customHeight="1" x14ac:dyDescent="0.2">
      <c r="A15" s="110" t="s">
        <v>362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31">
        <f t="shared" si="0"/>
        <v>0</v>
      </c>
    </row>
    <row r="16" spans="1:11" ht="12" customHeight="1" x14ac:dyDescent="0.2">
      <c r="A16" s="110" t="s">
        <v>363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31">
        <f t="shared" si="0"/>
        <v>0</v>
      </c>
    </row>
    <row r="17" spans="1:11" ht="12" customHeight="1" x14ac:dyDescent="0.2">
      <c r="A17" s="110" t="s">
        <v>364</v>
      </c>
      <c r="B17" s="112"/>
      <c r="C17" s="112"/>
      <c r="D17" s="112"/>
      <c r="E17" s="112"/>
      <c r="F17" s="112"/>
      <c r="G17" s="112"/>
      <c r="H17" s="112"/>
      <c r="I17" s="112"/>
      <c r="J17" s="112">
        <v>209824.27989560395</v>
      </c>
      <c r="K17" s="131">
        <f t="shared" si="0"/>
        <v>209824.27989560395</v>
      </c>
    </row>
    <row r="18" spans="1:11" ht="12" customHeight="1" x14ac:dyDescent="0.2">
      <c r="A18" s="110" t="s">
        <v>365</v>
      </c>
      <c r="B18" s="112">
        <v>300007.65999999997</v>
      </c>
      <c r="C18" s="112"/>
      <c r="D18" s="112"/>
      <c r="E18" s="112"/>
      <c r="F18" s="112"/>
      <c r="G18" s="112"/>
      <c r="H18" s="112"/>
      <c r="I18" s="112"/>
      <c r="J18" s="112"/>
      <c r="K18" s="131">
        <f t="shared" si="0"/>
        <v>300007.65999999997</v>
      </c>
    </row>
    <row r="19" spans="1:11" ht="12" customHeight="1" x14ac:dyDescent="0.2">
      <c r="A19" s="110" t="s">
        <v>366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31">
        <f t="shared" si="0"/>
        <v>0</v>
      </c>
    </row>
    <row r="20" spans="1:11" ht="12" customHeight="1" x14ac:dyDescent="0.2">
      <c r="A20" s="110" t="s">
        <v>367</v>
      </c>
      <c r="B20" s="112"/>
      <c r="C20" s="112"/>
      <c r="D20" s="112"/>
      <c r="E20" s="112"/>
      <c r="F20" s="112"/>
      <c r="G20" s="112"/>
      <c r="H20" s="112"/>
      <c r="I20" s="112"/>
      <c r="J20" s="112">
        <v>-70138.87</v>
      </c>
      <c r="K20" s="131">
        <f t="shared" si="0"/>
        <v>-70138.87</v>
      </c>
    </row>
    <row r="21" spans="1:11" ht="12" customHeight="1" x14ac:dyDescent="0.2">
      <c r="A21" s="130" t="s">
        <v>368</v>
      </c>
      <c r="B21" s="131">
        <f>SUM(B10:B20)</f>
        <v>4025831.18</v>
      </c>
      <c r="C21" s="131"/>
      <c r="D21" s="131"/>
      <c r="E21" s="131"/>
      <c r="F21" s="131"/>
      <c r="G21" s="131"/>
      <c r="H21" s="131"/>
      <c r="I21" s="131"/>
      <c r="J21" s="131">
        <f>SUM(J10:J20)</f>
        <v>-1798678.6424572277</v>
      </c>
      <c r="K21" s="131">
        <f>SUM(B21:J21)</f>
        <v>2227152.5375427725</v>
      </c>
    </row>
    <row r="22" spans="1:11" ht="12" customHeight="1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ht="12" customHeight="1" x14ac:dyDescent="0.2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ht="12" customHeight="1" x14ac:dyDescent="0.2">
      <c r="A24" s="130" t="s">
        <v>369</v>
      </c>
      <c r="B24" s="131">
        <f>+B21</f>
        <v>4025831.18</v>
      </c>
      <c r="C24" s="131"/>
      <c r="D24" s="131"/>
      <c r="E24" s="131"/>
      <c r="F24" s="131"/>
      <c r="G24" s="131"/>
      <c r="H24" s="131">
        <f>+H21</f>
        <v>0</v>
      </c>
      <c r="I24" s="131"/>
      <c r="J24" s="131">
        <f>+J21</f>
        <v>-1798678.6424572277</v>
      </c>
      <c r="K24" s="131">
        <f>SUM(B24:J24)</f>
        <v>2227152.5375427725</v>
      </c>
    </row>
    <row r="25" spans="1:11" ht="12" customHeight="1" x14ac:dyDescent="0.2">
      <c r="A25" s="110" t="s">
        <v>370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>
        <f t="shared" ref="K25:K34" si="1">SUM(B25:J25)</f>
        <v>0</v>
      </c>
    </row>
    <row r="26" spans="1:11" ht="12" customHeight="1" x14ac:dyDescent="0.2">
      <c r="A26" s="110" t="s">
        <v>359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>
        <f t="shared" si="1"/>
        <v>0</v>
      </c>
    </row>
    <row r="27" spans="1:11" ht="12" customHeight="1" x14ac:dyDescent="0.2">
      <c r="A27" s="110" t="s">
        <v>360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>
        <f t="shared" si="1"/>
        <v>0</v>
      </c>
    </row>
    <row r="28" spans="1:11" ht="12" customHeight="1" x14ac:dyDescent="0.2">
      <c r="A28" s="110" t="s">
        <v>371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>
        <f t="shared" si="1"/>
        <v>0</v>
      </c>
    </row>
    <row r="29" spans="1:11" ht="12" customHeight="1" x14ac:dyDescent="0.2">
      <c r="A29" s="110" t="s">
        <v>362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>
        <f t="shared" si="1"/>
        <v>0</v>
      </c>
    </row>
    <row r="30" spans="1:11" ht="12" customHeight="1" x14ac:dyDescent="0.2">
      <c r="A30" s="110" t="s">
        <v>372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>
        <f t="shared" si="1"/>
        <v>0</v>
      </c>
    </row>
    <row r="31" spans="1:11" ht="12" customHeight="1" x14ac:dyDescent="0.2">
      <c r="A31" s="110" t="s">
        <v>373</v>
      </c>
      <c r="B31" s="112"/>
      <c r="C31" s="112"/>
      <c r="D31" s="112"/>
      <c r="E31" s="112"/>
      <c r="F31" s="112"/>
      <c r="G31" s="112"/>
      <c r="H31" s="112"/>
      <c r="I31" s="112"/>
      <c r="J31" s="112">
        <f>+BU!F116</f>
        <v>203522.86000001</v>
      </c>
      <c r="K31" s="112">
        <f t="shared" si="1"/>
        <v>203522.86000001</v>
      </c>
    </row>
    <row r="32" spans="1:11" ht="12" customHeight="1" x14ac:dyDescent="0.2">
      <c r="A32" s="110" t="s">
        <v>365</v>
      </c>
      <c r="B32" s="112">
        <v>1200005.9399999995</v>
      </c>
      <c r="C32" s="112"/>
      <c r="D32" s="112"/>
      <c r="E32" s="112"/>
      <c r="F32" s="112"/>
      <c r="G32" s="112"/>
      <c r="H32" s="112"/>
      <c r="I32" s="112"/>
      <c r="J32" s="112"/>
      <c r="K32" s="112">
        <f t="shared" si="1"/>
        <v>1200005.9399999995</v>
      </c>
    </row>
    <row r="33" spans="1:14" ht="12" customHeight="1" x14ac:dyDescent="0.2">
      <c r="A33" s="110" t="s">
        <v>366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>
        <f t="shared" si="1"/>
        <v>0</v>
      </c>
    </row>
    <row r="34" spans="1:14" ht="12" customHeight="1" x14ac:dyDescent="0.2">
      <c r="A34" s="110" t="s">
        <v>367</v>
      </c>
      <c r="B34" s="112"/>
      <c r="C34" s="112"/>
      <c r="D34" s="112"/>
      <c r="E34" s="112"/>
      <c r="F34" s="112"/>
      <c r="G34" s="112"/>
      <c r="H34" s="112"/>
      <c r="I34" s="112"/>
      <c r="J34" s="112">
        <v>-146877</v>
      </c>
      <c r="K34" s="112">
        <f t="shared" si="1"/>
        <v>-146877</v>
      </c>
      <c r="L34" s="134"/>
    </row>
    <row r="35" spans="1:14" ht="12" customHeight="1" x14ac:dyDescent="0.2">
      <c r="A35" s="130" t="s">
        <v>374</v>
      </c>
      <c r="B35" s="131">
        <f>+SUM(B24:B34)</f>
        <v>5225837.1199999992</v>
      </c>
      <c r="C35" s="131"/>
      <c r="D35" s="131"/>
      <c r="E35" s="131"/>
      <c r="F35" s="131"/>
      <c r="G35" s="131"/>
      <c r="H35" s="131">
        <f>+H34</f>
        <v>0</v>
      </c>
      <c r="I35" s="131"/>
      <c r="J35" s="131">
        <f>+SUM(J24:J34)</f>
        <v>-1742032.7824572176</v>
      </c>
      <c r="K35" s="131">
        <f>SUM(K24:K34)</f>
        <v>3483804.3375427821</v>
      </c>
    </row>
    <row r="36" spans="1:14" ht="12" customHeight="1" x14ac:dyDescent="0.2"/>
    <row r="37" spans="1:14" ht="18" customHeight="1" x14ac:dyDescent="0.2">
      <c r="A37" s="46" t="str">
        <f>+BS!B112</f>
        <v>U Podgorici, 26.02.2017.</v>
      </c>
      <c r="B37" s="47"/>
      <c r="C37" s="48"/>
      <c r="D37" s="48"/>
      <c r="E37" s="50"/>
    </row>
    <row r="38" spans="1:14" ht="10.5" customHeight="1" x14ac:dyDescent="0.2">
      <c r="A38" s="51"/>
      <c r="B38" s="51"/>
      <c r="C38" s="52"/>
      <c r="D38" s="53"/>
      <c r="E38" s="53"/>
    </row>
    <row r="39" spans="1:14" ht="18" customHeight="1" x14ac:dyDescent="0.2">
      <c r="A39" s="51" t="s">
        <v>155</v>
      </c>
      <c r="B39" s="47"/>
      <c r="H39" s="48" t="s">
        <v>156</v>
      </c>
      <c r="I39" s="48"/>
      <c r="J39" s="50"/>
    </row>
    <row r="40" spans="1:14" ht="18" customHeight="1" x14ac:dyDescent="0.2">
      <c r="A40" s="53" t="s">
        <v>157</v>
      </c>
      <c r="B40" s="54"/>
      <c r="H40" s="53" t="s">
        <v>158</v>
      </c>
      <c r="J40" s="54"/>
    </row>
    <row r="41" spans="1:14" ht="18" customHeight="1" x14ac:dyDescent="0.25">
      <c r="A41" s="55"/>
      <c r="B41" s="55"/>
      <c r="C41" s="135"/>
      <c r="D41" s="135"/>
      <c r="E41" s="135"/>
      <c r="F41" s="135"/>
      <c r="G41" s="135"/>
      <c r="H41" s="135"/>
      <c r="I41" s="135"/>
      <c r="J41" s="135"/>
      <c r="K41" s="135"/>
      <c r="L41" s="136"/>
      <c r="M41" s="136"/>
      <c r="N41" s="136"/>
    </row>
    <row r="42" spans="1:14" ht="18" customHeight="1" x14ac:dyDescent="0.25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6"/>
      <c r="M42" s="136"/>
      <c r="N42" s="136"/>
    </row>
    <row r="43" spans="1:14" ht="12" customHeight="1" x14ac:dyDescent="0.25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136"/>
      <c r="N43" s="136"/>
    </row>
    <row r="44" spans="1:14" ht="15" x14ac:dyDescent="0.2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6"/>
      <c r="M44" s="136"/>
      <c r="N44" s="136"/>
    </row>
    <row r="45" spans="1:14" ht="15" x14ac:dyDescent="0.25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6"/>
      <c r="M45" s="136"/>
      <c r="N45" s="136"/>
    </row>
    <row r="46" spans="1:14" ht="15" x14ac:dyDescent="0.25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6"/>
      <c r="M46" s="136"/>
      <c r="N46" s="136"/>
    </row>
    <row r="47" spans="1:14" ht="15" x14ac:dyDescent="0.25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6"/>
      <c r="M47" s="136"/>
      <c r="N47" s="136"/>
    </row>
    <row r="48" spans="1:14" ht="15" x14ac:dyDescent="0.25"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6"/>
      <c r="M48" s="136"/>
      <c r="N48" s="136"/>
    </row>
    <row r="49" spans="2:14" ht="15" x14ac:dyDescent="0.25"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6"/>
      <c r="M49" s="136"/>
      <c r="N49" s="136"/>
    </row>
    <row r="50" spans="2:14" ht="15" x14ac:dyDescent="0.25"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6"/>
      <c r="M50" s="136"/>
      <c r="N50" s="136"/>
    </row>
    <row r="51" spans="2:14" ht="15" x14ac:dyDescent="0.25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6"/>
      <c r="M51" s="136"/>
      <c r="N51" s="136"/>
    </row>
    <row r="52" spans="2:14" ht="15" x14ac:dyDescent="0.25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6"/>
      <c r="M52" s="136"/>
      <c r="N52" s="136"/>
    </row>
    <row r="53" spans="2:14" x14ac:dyDescent="0.2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6"/>
      <c r="M53" s="136"/>
      <c r="N53" s="136"/>
    </row>
    <row r="54" spans="2:14" x14ac:dyDescent="0.2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6"/>
      <c r="M54" s="136"/>
      <c r="N54" s="136"/>
    </row>
  </sheetData>
  <mergeCells count="3">
    <mergeCell ref="A7:K7"/>
    <mergeCell ref="A8:K8"/>
    <mergeCell ref="A41:B41"/>
  </mergeCells>
  <pageMargins left="0.19685039370078741" right="0.15748031496062992" top="0.74803149606299213" bottom="0.74803149606299213" header="0.31496062992125984" footer="0.31496062992125984"/>
  <pageSetup paperSize="9" scale="8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mersihahot</cp:lastModifiedBy>
  <dcterms:created xsi:type="dcterms:W3CDTF">2017-03-01T11:27:52Z</dcterms:created>
  <dcterms:modified xsi:type="dcterms:W3CDTF">2017-03-01T11:30:44Z</dcterms:modified>
</cp:coreProperties>
</file>