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Bilans stanja   31.03.2017" sheetId="1" r:id="rId1"/>
    <sheet name="Bulans uspjeha 31.03.2017" sheetId="2" r:id="rId2"/>
    <sheet name="Novcani tok 31.03.2017" sheetId="3" r:id="rId3"/>
    <sheet name="Promjene na kapitalu 31.03.2017" sheetId="4" r:id="rId4"/>
  </sheets>
  <definedNames>
    <definedName name="_xlnm.Print_Area" localSheetId="1">'Bulans uspjeha 31.03.2017'!$A$1:$E$123</definedName>
    <definedName name="_xlnm.Print_Area" localSheetId="2">'Novcani tok 31.03.2017'!$A$1:$E$66</definedName>
    <definedName name="_xlnm.Print_Area" localSheetId="3">'Promjene na kapitalu 31.03.2017'!$A$1:$K$39</definedName>
  </definedNames>
  <calcPr fullCalcOnLoad="1"/>
</workbook>
</file>

<file path=xl/sharedStrings.xml><?xml version="1.0" encoding="utf-8"?>
<sst xmlns="http://schemas.openxmlformats.org/spreadsheetml/2006/main" count="428" uniqueCount="377">
  <si>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</si>
  <si>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</si>
  <si>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</si>
  <si>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</si>
  <si>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</si>
  <si>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</si>
  <si>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</si>
  <si>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</si>
  <si>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</si>
  <si>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</si>
  <si>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</si>
  <si>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</si>
  <si>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</si>
  <si>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</si>
  <si>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</si>
  <si>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</si>
  <si>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</si>
  <si>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</si>
  <si>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</si>
  <si>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</si>
  <si>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</si>
  <si>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</si>
  <si>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</si>
  <si>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</si>
  <si>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</si>
  <si>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</si>
  <si>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</si>
  <si>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</si>
  <si>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</si>
  <si>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</si>
  <si>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</si>
  <si>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</si>
  <si>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</si>
  <si>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</si>
  <si>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</si>
  <si>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</si>
  <si>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</si>
  <si>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</si>
  <si>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</si>
  <si>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</si>
  <si>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</si>
  <si>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</si>
  <si>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</si>
  <si>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</si>
  <si>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</si>
  <si>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</si>
  <si>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</si>
  <si>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</si>
  <si>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</si>
  <si>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</si>
  <si>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</si>
  <si>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</si>
  <si>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</si>
  <si>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</si>
  <si>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</si>
  <si>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</si>
  <si>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</si>
  <si>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</si>
  <si>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</si>
  <si>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</si>
  <si>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</si>
  <si>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</si>
  <si>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</si>
  <si>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</si>
  <si>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</si>
  <si>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</si>
  <si>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</si>
  <si>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</si>
  <si>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</si>
  <si>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</si>
  <si>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</si>
  <si>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</si>
  <si>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</si>
  <si>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</si>
  <si>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</si>
  <si>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</si>
  <si>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</si>
  <si>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</si>
  <si>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</si>
  <si>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</si>
  <si>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</si>
  <si>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</si>
  <si>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</si>
  <si>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</si>
  <si>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</si>
  <si>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</si>
  <si>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</si>
  <si>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</si>
  <si>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</si>
  <si>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</si>
  <si>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</si>
  <si>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</si>
  <si>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</si>
  <si>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</si>
  <si>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</si>
  <si>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</si>
  <si>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</si>
  <si>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</si>
  <si>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</si>
  <si>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</si>
  <si>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</si>
  <si>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</si>
  <si>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</si>
  <si>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</si>
  <si>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</si>
  <si>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</si>
  <si>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</si>
  <si>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</si>
  <si>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</si>
  <si>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</si>
  <si>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</si>
  <si>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</si>
  <si>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</si>
  <si>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</si>
  <si>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</si>
  <si>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</si>
  <si>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</si>
  <si>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</si>
  <si>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</si>
  <si>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</si>
  <si>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</si>
  <si>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</si>
  <si>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</si>
  <si>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</si>
  <si>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</si>
  <si>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</si>
  <si>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</si>
  <si>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</si>
  <si>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</si>
  <si>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</si>
  <si>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</si>
  <si>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</si>
  <si>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</si>
  <si>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</si>
  <si>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</si>
  <si>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</si>
  <si>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</si>
  <si>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</si>
  <si>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</si>
  <si>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</si>
  <si>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</si>
  <si>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</si>
  <si>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</si>
  <si>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</si>
  <si>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</si>
  <si>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</si>
  <si>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</si>
  <si>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</si>
  <si>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</si>
  <si>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</si>
  <si>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</si>
  <si>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</si>
  <si>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</si>
  <si>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</si>
  <si>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</si>
  <si>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</si>
  <si>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</si>
  <si>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</si>
  <si>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</si>
  <si>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</si>
  <si>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</si>
  <si>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</si>
  <si>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</si>
  <si>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</si>
  <si>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</si>
  <si>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</si>
  <si>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</si>
  <si>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</si>
  <si>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</si>
  <si>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</si>
  <si>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</si>
  <si>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</si>
  <si>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</si>
  <si>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</si>
  <si>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</si>
  <si>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</si>
  <si>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</si>
  <si>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</si>
  <si>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</si>
  <si>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</si>
  <si>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</si>
  <si>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</si>
  <si>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</si>
  <si>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</si>
  <si>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</si>
  <si>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</si>
  <si>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</si>
  <si>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</si>
  <si>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</si>
  <si>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</si>
  <si>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</si>
  <si>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</si>
  <si>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</si>
  <si>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</si>
  <si>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</si>
  <si>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</si>
  <si>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</si>
  <si>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</si>
  <si>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</si>
  <si>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</si>
  <si>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</si>
  <si>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</si>
  <si>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</si>
  <si>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</si>
  <si>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</si>
  <si>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</si>
  <si>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</si>
  <si>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</si>
  <si>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</si>
  <si>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</si>
  <si>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</si>
  <si>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</si>
  <si>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</si>
  <si>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</si>
  <si>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</si>
  <si>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</si>
  <si>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</si>
  <si>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</si>
  <si>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</si>
  <si>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</si>
  <si>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</si>
  <si>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</si>
  <si>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</si>
  <si>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</si>
  <si>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</si>
  <si>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</si>
  <si>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</si>
  <si>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</si>
  <si>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</si>
  <si>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</si>
  <si>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</si>
  <si>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</si>
  <si>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</si>
  <si>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</si>
  <si>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</si>
  <si>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</si>
  <si>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</si>
  <si>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</si>
  <si>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</si>
  <si>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</si>
  <si>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</si>
  <si>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</si>
  <si>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</si>
  <si>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</si>
  <si>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</si>
  <si>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</si>
  <si>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</si>
  <si>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</si>
  <si>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</si>
  <si>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</si>
  <si>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</si>
  <si>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</si>
  <si>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</si>
  <si>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</si>
  <si>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</si>
  <si>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</si>
  <si>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</si>
  <si>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</si>
  <si>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</si>
  <si>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</si>
  <si>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</si>
  <si>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</si>
  <si>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</si>
  <si>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</si>
  <si>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</si>
  <si>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</si>
  <si>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</si>
  <si>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</si>
  <si>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</si>
  <si>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</si>
  <si>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</si>
  <si>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</si>
  <si>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</si>
  <si>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</si>
  <si>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</si>
  <si>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</si>
  <si>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</si>
  <si>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</si>
  <si>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</si>
  <si>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</si>
  <si>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</si>
  <si>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</si>
  <si>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</si>
  <si>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</si>
  <si>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</si>
  <si>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</si>
  <si>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</si>
  <si>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</si>
  <si>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</si>
  <si>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</si>
  <si>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</si>
  <si>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</si>
  <si>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</si>
  <si>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</si>
  <si>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</si>
  <si>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</si>
  <si>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</si>
  <si>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</si>
  <si>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</si>
  <si>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</si>
  <si>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</si>
  <si>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</si>
  <si>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</si>
  <si>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</si>
  <si>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</si>
  <si>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</si>
  <si>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</si>
  <si>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</si>
  <si>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</si>
  <si>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</si>
  <si>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</si>
  <si>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</si>
  <si>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</si>
  <si>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</si>
  <si>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</si>
  <si>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</si>
  <si>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</si>
  <si>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</si>
  <si>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</si>
  <si>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</si>
  <si>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</si>
  <si>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</si>
  <si>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</si>
  <si>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</si>
  <si>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</si>
  <si>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</si>
  <si>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</si>
  <si>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</si>
  <si>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</si>
  <si>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</si>
  <si>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</si>
  <si>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</si>
  <si>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</si>
  <si>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</si>
  <si>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</si>
  <si>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</si>
  <si>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</si>
  <si>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</si>
  <si>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</si>
  <si>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</si>
  <si>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  CAKIC VESNA</t>
  </si>
  <si>
    <t>U  PODGORICI</t>
  </si>
  <si>
    <t>Lice odgovorno za sastavljanje bilansa: CAKIC VESNA</t>
  </si>
  <si>
    <t>Izvršni direktor  NEBOJSA SCEKIC</t>
  </si>
  <si>
    <t>Sjedište: PODGORICA</t>
  </si>
  <si>
    <t>Vrsta osiguranja: NEZIVOTNO OSIGURANJE</t>
  </si>
  <si>
    <t>Šifra djelatnosti:  6512</t>
  </si>
  <si>
    <t>U PODGORICI</t>
  </si>
  <si>
    <t>Izvršni direktor: NEBOJSA  SCEKIC</t>
  </si>
  <si>
    <t>Sjedište:  PODGORICA</t>
  </si>
  <si>
    <t>Šifra djelatnosti: 6512</t>
  </si>
  <si>
    <t>720, 734</t>
  </si>
  <si>
    <t>09</t>
  </si>
  <si>
    <t>192</t>
  </si>
  <si>
    <t xml:space="preserve"> 19</t>
  </si>
  <si>
    <t>470,471,472,475</t>
  </si>
  <si>
    <t>430,432,434</t>
  </si>
  <si>
    <r>
      <t xml:space="preserve">Naziv društva za osiguranje: </t>
    </r>
    <r>
      <rPr>
        <b/>
        <sz val="11"/>
        <color indexed="8"/>
        <rFont val="Calibri"/>
        <family val="2"/>
      </rPr>
      <t xml:space="preserve">AKCIONARSKO DRUSTVO  </t>
    </r>
    <r>
      <rPr>
        <b/>
        <sz val="11"/>
        <color indexed="8"/>
        <rFont val="Calibri"/>
        <family val="2"/>
      </rPr>
      <t>SAVA</t>
    </r>
    <r>
      <rPr>
        <b/>
        <sz val="11"/>
        <color indexed="8"/>
        <rFont val="Calibri"/>
        <family val="2"/>
      </rPr>
      <t xml:space="preserve"> OSIGURANJE PODGORICA </t>
    </r>
  </si>
  <si>
    <t xml:space="preserve">Naziv društva za osiguranje: AKCIONARSKO DRUSTVO SAVA OSIGURANJE PODGORICA </t>
  </si>
  <si>
    <t>3</t>
  </si>
  <si>
    <t>4</t>
  </si>
  <si>
    <t>Lice odgovorno za sastavljanje bilansa:  CAKIĆ VESNA</t>
  </si>
  <si>
    <t>Izvršni direktor:        NEBOJŠA ŠĆEKIĆ</t>
  </si>
  <si>
    <r>
      <t xml:space="preserve">Naziv društva za osiguranje: </t>
    </r>
    <r>
      <rPr>
        <b/>
        <sz val="16"/>
        <color indexed="8"/>
        <rFont val="Calibri"/>
        <family val="2"/>
      </rPr>
      <t>AKCIONARSKO DRUSTVO  SAVA</t>
    </r>
    <r>
      <rPr>
        <b/>
        <sz val="16"/>
        <color indexed="8"/>
        <rFont val="Calibri"/>
        <family val="2"/>
      </rPr>
      <t xml:space="preserve"> OSIGURANJE PODGORICA </t>
    </r>
  </si>
  <si>
    <r>
      <t>740</t>
    </r>
    <r>
      <rPr>
        <b/>
        <sz val="16"/>
        <rFont val="Calibri"/>
        <family val="2"/>
      </rPr>
      <t>,741,</t>
    </r>
    <r>
      <rPr>
        <sz val="16"/>
        <rFont val="Calibri"/>
        <family val="2"/>
      </rPr>
      <t>742,743,</t>
    </r>
    <r>
      <rPr>
        <b/>
        <sz val="16"/>
        <rFont val="Calibri"/>
        <family val="2"/>
      </rPr>
      <t>744</t>
    </r>
    <r>
      <rPr>
        <sz val="16"/>
        <rFont val="Calibri"/>
        <family val="2"/>
      </rPr>
      <t>,745,746,</t>
    </r>
  </si>
  <si>
    <r>
      <t xml:space="preserve">783, 784, </t>
    </r>
    <r>
      <rPr>
        <b/>
        <sz val="16"/>
        <rFont val="Calibri"/>
        <family val="2"/>
      </rPr>
      <t>785, 786</t>
    </r>
    <r>
      <rPr>
        <sz val="16"/>
        <rFont val="Calibri"/>
        <family val="2"/>
      </rPr>
      <t>,787,788,</t>
    </r>
    <r>
      <rPr>
        <b/>
        <sz val="16"/>
        <rFont val="Calibri"/>
        <family val="2"/>
      </rPr>
      <t>789,</t>
    </r>
  </si>
  <si>
    <t>od   01.01.2017   do   31.03.2017</t>
  </si>
  <si>
    <t>od   01.01.2017  do   31.03.2017___________</t>
  </si>
  <si>
    <t>Datum, 20.04.2017</t>
  </si>
  <si>
    <t>Stanje na dan 31.mart 2017godine</t>
  </si>
  <si>
    <t>od  01.01.2017  do  31.03.2017</t>
  </si>
  <si>
    <t>Datum, 20.04.2017.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</si>
  <si>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</si>
  <si>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</si>
  <si>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</si>
  <si>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</si>
  <si>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od   01.01.2017  do  31.03.2017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</si>
</sst>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Din.&quot;"/>
    <numFmt numFmtId="185" formatCode="0.0"/>
    <numFmt numFmtId="186" formatCode="[$-12C1A]#,##0.00"/>
    <numFmt numFmtId="187" formatCode="#,##0.000000000"/>
    <numFmt numFmtId="188" formatCode="#,##0_ ;\-#,##0\ "/>
    <numFmt numFmtId="189" formatCode="#,##0.0000000000"/>
    <numFmt numFmtId="190" formatCode="#,##0.000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6"/>
      <color indexed="8"/>
      <name val="Calibri"/>
      <family val="2"/>
    </font>
    <font>
      <sz val="16"/>
      <color indexed="30"/>
      <name val="Cambria"/>
      <family val="1"/>
    </font>
    <font>
      <b/>
      <sz val="16"/>
      <color indexed="30"/>
      <name val="Cambria"/>
      <family val="1"/>
    </font>
    <font>
      <sz val="16"/>
      <color indexed="3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0070C0"/>
      <name val="Cambria"/>
      <family val="1"/>
    </font>
    <font>
      <b/>
      <sz val="16"/>
      <color rgb="FF0070C0"/>
      <name val="Cambria"/>
      <family val="1"/>
    </font>
    <font>
      <sz val="16"/>
      <color rgb="FF000000"/>
      <name val="Calibri"/>
      <family val="2"/>
    </font>
    <font>
      <sz val="16"/>
      <color rgb="FF0070C0"/>
      <name val="Calibri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/>
      <top style="thin"/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/>
      <top style="thin">
        <color theme="3" tint="0.39998000860214233"/>
      </top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/>
      <top style="thin">
        <color theme="3" tint="0.3999800086021423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3" fontId="23" fillId="0" borderId="10" xfId="0" applyNumberFormat="1" applyFont="1" applyBorder="1" applyAlignment="1" applyProtection="1">
      <alignment/>
      <protection/>
    </xf>
    <xf numFmtId="3" fontId="24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24" fillId="33" borderId="10" xfId="0" applyNumberFormat="1" applyFont="1" applyFill="1" applyBorder="1" applyAlignment="1">
      <alignment/>
    </xf>
    <xf numFmtId="3" fontId="24" fillId="0" borderId="1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3" fontId="24" fillId="0" borderId="10" xfId="0" applyNumberFormat="1" applyFont="1" applyFill="1" applyBorder="1" applyAlignment="1" applyProtection="1">
      <alignment/>
      <protection locked="0"/>
    </xf>
    <xf numFmtId="43" fontId="0" fillId="0" borderId="0" xfId="42" applyFont="1" applyAlignment="1">
      <alignment/>
    </xf>
    <xf numFmtId="3" fontId="53" fillId="0" borderId="10" xfId="0" applyNumberFormat="1" applyFont="1" applyBorder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42" applyFont="1" applyAlignment="1" applyProtection="1">
      <alignment/>
      <protection locked="0"/>
    </xf>
    <xf numFmtId="43" fontId="26" fillId="0" borderId="11" xfId="42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49" fontId="27" fillId="0" borderId="11" xfId="42" applyNumberFormat="1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0" fontId="27" fillId="0" borderId="11" xfId="0" applyFont="1" applyBorder="1" applyAlignment="1" applyProtection="1">
      <alignment horizontal="center"/>
      <protection locked="0"/>
    </xf>
    <xf numFmtId="188" fontId="25" fillId="0" borderId="11" xfId="42" applyNumberFormat="1" applyFont="1" applyFill="1" applyBorder="1" applyAlignment="1" applyProtection="1">
      <alignment/>
      <protection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30" fillId="0" borderId="11" xfId="0" applyFont="1" applyBorder="1" applyAlignment="1" applyProtection="1">
      <alignment/>
      <protection locked="0"/>
    </xf>
    <xf numFmtId="188" fontId="30" fillId="0" borderId="11" xfId="42" applyNumberFormat="1" applyFont="1" applyFill="1" applyBorder="1" applyAlignment="1" applyProtection="1">
      <alignment/>
      <protection/>
    </xf>
    <xf numFmtId="0" fontId="24" fillId="0" borderId="11" xfId="0" applyFont="1" applyBorder="1" applyAlignment="1">
      <alignment horizontal="right"/>
    </xf>
    <xf numFmtId="0" fontId="30" fillId="0" borderId="11" xfId="0" applyFont="1" applyBorder="1" applyAlignment="1">
      <alignment wrapText="1"/>
    </xf>
    <xf numFmtId="188" fontId="3" fillId="0" borderId="11" xfId="42" applyNumberFormat="1" applyFont="1" applyFill="1" applyBorder="1" applyAlignment="1" applyProtection="1">
      <alignment horizontal="right" vertical="center"/>
      <protection/>
    </xf>
    <xf numFmtId="0" fontId="30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188" fontId="30" fillId="0" borderId="11" xfId="42" applyNumberFormat="1" applyFont="1" applyFill="1" applyBorder="1" applyAlignment="1" applyProtection="1">
      <alignment/>
      <protection locked="0"/>
    </xf>
    <xf numFmtId="188" fontId="25" fillId="0" borderId="11" xfId="42" applyNumberFormat="1" applyFont="1" applyBorder="1" applyAlignment="1" applyProtection="1">
      <alignment/>
      <protection/>
    </xf>
    <xf numFmtId="188" fontId="30" fillId="0" borderId="11" xfId="42" applyNumberFormat="1" applyFont="1" applyBorder="1" applyAlignment="1" applyProtection="1">
      <alignment/>
      <protection locked="0"/>
    </xf>
    <xf numFmtId="0" fontId="29" fillId="0" borderId="11" xfId="0" applyFont="1" applyBorder="1" applyAlignment="1">
      <alignment wrapText="1"/>
    </xf>
    <xf numFmtId="188" fontId="30" fillId="0" borderId="11" xfId="42" applyNumberFormat="1" applyFont="1" applyFill="1" applyBorder="1" applyAlignment="1" applyProtection="1">
      <alignment horizontal="right"/>
      <protection locked="0"/>
    </xf>
    <xf numFmtId="188" fontId="30" fillId="0" borderId="11" xfId="42" applyNumberFormat="1" applyFont="1" applyBorder="1" applyAlignment="1" applyProtection="1">
      <alignment/>
      <protection locked="0"/>
    </xf>
    <xf numFmtId="0" fontId="23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 applyProtection="1">
      <alignment/>
      <protection locked="0"/>
    </xf>
    <xf numFmtId="188" fontId="25" fillId="0" borderId="11" xfId="42" applyNumberFormat="1" applyFont="1" applyBorder="1" applyAlignment="1" applyProtection="1">
      <alignment/>
      <protection/>
    </xf>
    <xf numFmtId="0" fontId="52" fillId="0" borderId="0" xfId="0" applyFont="1" applyAlignment="1">
      <alignment/>
    </xf>
    <xf numFmtId="188" fontId="30" fillId="0" borderId="11" xfId="42" applyNumberFormat="1" applyFont="1" applyBorder="1" applyAlignment="1" applyProtection="1">
      <alignment/>
      <protection/>
    </xf>
    <xf numFmtId="43" fontId="24" fillId="0" borderId="0" xfId="42" applyFont="1" applyBorder="1" applyAlignment="1">
      <alignment/>
    </xf>
    <xf numFmtId="0" fontId="52" fillId="0" borderId="0" xfId="0" applyFont="1" applyAlignment="1" applyProtection="1">
      <alignment/>
      <protection locked="0"/>
    </xf>
    <xf numFmtId="3" fontId="54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23" fillId="0" borderId="0" xfId="0" applyFont="1" applyBorder="1" applyAlignment="1" applyProtection="1">
      <alignment/>
      <protection locked="0"/>
    </xf>
    <xf numFmtId="43" fontId="23" fillId="0" borderId="0" xfId="42" applyFont="1" applyBorder="1" applyAlignment="1">
      <alignment/>
    </xf>
    <xf numFmtId="0" fontId="55" fillId="0" borderId="0" xfId="0" applyFont="1" applyAlignment="1">
      <alignment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52" fillId="0" borderId="0" xfId="0" applyFont="1" applyAlignment="1" applyProtection="1">
      <alignment/>
      <protection locked="0"/>
    </xf>
    <xf numFmtId="43" fontId="52" fillId="0" borderId="0" xfId="42" applyFont="1" applyAlignment="1" applyProtection="1">
      <alignment/>
      <protection locked="0"/>
    </xf>
    <xf numFmtId="0" fontId="56" fillId="0" borderId="0" xfId="0" applyFont="1" applyAlignment="1">
      <alignment/>
    </xf>
    <xf numFmtId="0" fontId="56" fillId="0" borderId="0" xfId="0" applyFont="1" applyAlignment="1" applyProtection="1">
      <alignment/>
      <protection locked="0"/>
    </xf>
    <xf numFmtId="43" fontId="56" fillId="0" borderId="0" xfId="42" applyFont="1" applyAlignment="1">
      <alignment/>
    </xf>
    <xf numFmtId="0" fontId="57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/>
      <protection locked="0"/>
    </xf>
    <xf numFmtId="43" fontId="6" fillId="34" borderId="10" xfId="42" applyFon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3" fontId="5" fillId="35" borderId="16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 wrapText="1"/>
    </xf>
    <xf numFmtId="0" fontId="6" fillId="35" borderId="15" xfId="0" applyFont="1" applyFill="1" applyBorder="1" applyAlignment="1">
      <alignment horizontal="center"/>
    </xf>
    <xf numFmtId="3" fontId="5" fillId="34" borderId="10" xfId="0" applyNumberFormat="1" applyFont="1" applyFill="1" applyBorder="1" applyAlignment="1" applyProtection="1">
      <alignment/>
      <protection/>
    </xf>
    <xf numFmtId="3" fontId="5" fillId="34" borderId="16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 locked="0"/>
    </xf>
    <xf numFmtId="0" fontId="5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3" fontId="6" fillId="35" borderId="10" xfId="0" applyNumberFormat="1" applyFont="1" applyFill="1" applyBorder="1" applyAlignment="1" applyProtection="1">
      <alignment/>
      <protection locked="0"/>
    </xf>
    <xf numFmtId="3" fontId="6" fillId="35" borderId="16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 applyProtection="1">
      <alignment/>
      <protection locked="0"/>
    </xf>
    <xf numFmtId="3" fontId="6" fillId="36" borderId="16" xfId="0" applyNumberFormat="1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3" fontId="5" fillId="35" borderId="16" xfId="0" applyNumberFormat="1" applyFont="1" applyFill="1" applyBorder="1" applyAlignment="1" applyProtection="1">
      <alignment/>
      <protection/>
    </xf>
    <xf numFmtId="0" fontId="6" fillId="0" borderId="15" xfId="0" applyFont="1" applyBorder="1" applyAlignment="1">
      <alignment horizontal="center" wrapText="1"/>
    </xf>
    <xf numFmtId="0" fontId="6" fillId="36" borderId="15" xfId="0" applyFont="1" applyFill="1" applyBorder="1" applyAlignment="1">
      <alignment horizontal="center"/>
    </xf>
    <xf numFmtId="3" fontId="5" fillId="36" borderId="10" xfId="0" applyNumberFormat="1" applyFont="1" applyFill="1" applyBorder="1" applyAlignment="1" applyProtection="1">
      <alignment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3" fontId="6" fillId="0" borderId="15" xfId="0" applyNumberFormat="1" applyFont="1" applyBorder="1" applyAlignment="1">
      <alignment horizontal="center"/>
    </xf>
    <xf numFmtId="0" fontId="5" fillId="34" borderId="10" xfId="0" applyFont="1" applyFill="1" applyBorder="1" applyAlignment="1" applyProtection="1">
      <alignment/>
      <protection locked="0"/>
    </xf>
    <xf numFmtId="3" fontId="5" fillId="34" borderId="10" xfId="0" applyNumberFormat="1" applyFont="1" applyFill="1" applyBorder="1" applyAlignment="1" applyProtection="1">
      <alignment/>
      <protection/>
    </xf>
    <xf numFmtId="3" fontId="5" fillId="34" borderId="16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 locked="0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3" fontId="6" fillId="0" borderId="18" xfId="0" applyNumberFormat="1" applyFont="1" applyBorder="1" applyAlignment="1" applyProtection="1">
      <alignment/>
      <protection locked="0"/>
    </xf>
    <xf numFmtId="4" fontId="6" fillId="0" borderId="18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43" fontId="56" fillId="0" borderId="0" xfId="42" applyFont="1" applyFill="1" applyAlignment="1">
      <alignment/>
    </xf>
    <xf numFmtId="0" fontId="58" fillId="0" borderId="0" xfId="0" applyFont="1" applyFill="1" applyAlignment="1">
      <alignment/>
    </xf>
    <xf numFmtId="43" fontId="56" fillId="0" borderId="0" xfId="0" applyNumberFormat="1" applyFont="1" applyFill="1" applyAlignment="1">
      <alignment/>
    </xf>
    <xf numFmtId="0" fontId="61" fillId="0" borderId="0" xfId="0" applyFont="1" applyBorder="1" applyAlignment="1" applyProtection="1">
      <alignment vertical="top"/>
      <protection locked="0"/>
    </xf>
    <xf numFmtId="0" fontId="56" fillId="0" borderId="0" xfId="0" applyFont="1" applyBorder="1" applyAlignment="1" applyProtection="1">
      <alignment vertical="top"/>
      <protection locked="0"/>
    </xf>
    <xf numFmtId="0" fontId="61" fillId="0" borderId="0" xfId="0" applyFont="1" applyFill="1" applyBorder="1" applyAlignment="1">
      <alignment vertical="top"/>
    </xf>
    <xf numFmtId="43" fontId="56" fillId="0" borderId="0" xfId="42" applyFont="1" applyFill="1" applyBorder="1" applyAlignment="1">
      <alignment/>
    </xf>
    <xf numFmtId="43" fontId="62" fillId="0" borderId="0" xfId="42" applyFont="1" applyFill="1" applyAlignment="1">
      <alignment/>
    </xf>
    <xf numFmtId="4" fontId="56" fillId="0" borderId="0" xfId="0" applyNumberFormat="1" applyFont="1" applyFill="1" applyAlignment="1">
      <alignment/>
    </xf>
    <xf numFmtId="9" fontId="56" fillId="0" borderId="0" xfId="0" applyNumberFormat="1" applyFont="1" applyFill="1" applyAlignment="1">
      <alignment/>
    </xf>
    <xf numFmtId="3" fontId="6" fillId="35" borderId="10" xfId="42" applyNumberFormat="1" applyFont="1" applyFill="1" applyBorder="1" applyAlignment="1" applyProtection="1">
      <alignment/>
      <protection locked="0"/>
    </xf>
    <xf numFmtId="3" fontId="6" fillId="0" borderId="10" xfId="42" applyNumberFormat="1" applyFont="1" applyFill="1" applyBorder="1" applyAlignment="1" applyProtection="1">
      <alignment/>
      <protection locked="0"/>
    </xf>
    <xf numFmtId="3" fontId="5" fillId="35" borderId="10" xfId="42" applyNumberFormat="1" applyFont="1" applyFill="1" applyBorder="1" applyAlignment="1" applyProtection="1">
      <alignment/>
      <protection/>
    </xf>
    <xf numFmtId="3" fontId="5" fillId="0" borderId="1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Alignment="1">
      <alignment/>
    </xf>
    <xf numFmtId="3" fontId="6" fillId="36" borderId="10" xfId="42" applyNumberFormat="1" applyFont="1" applyFill="1" applyBorder="1" applyAlignment="1" applyProtection="1">
      <alignment/>
      <protection locked="0"/>
    </xf>
    <xf numFmtId="43" fontId="56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3" fillId="0" borderId="10" xfId="42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0" fontId="0" fillId="0" borderId="0" xfId="0" applyFill="1" applyAlignment="1">
      <alignment/>
    </xf>
    <xf numFmtId="43" fontId="0" fillId="0" borderId="11" xfId="42" applyFont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3" fontId="54" fillId="0" borderId="0" xfId="42" applyFont="1" applyAlignment="1">
      <alignment/>
    </xf>
    <xf numFmtId="43" fontId="52" fillId="0" borderId="0" xfId="42" applyFont="1" applyAlignment="1">
      <alignment/>
    </xf>
    <xf numFmtId="0" fontId="52" fillId="0" borderId="0" xfId="0" applyFont="1" applyAlignment="1" applyProtection="1">
      <alignment horizontal="center"/>
      <protection locked="0"/>
    </xf>
    <xf numFmtId="43" fontId="23" fillId="0" borderId="0" xfId="42" applyFont="1" applyBorder="1" applyAlignment="1" applyProtection="1">
      <alignment/>
      <protection/>
    </xf>
    <xf numFmtId="188" fontId="24" fillId="0" borderId="11" xfId="42" applyNumberFormat="1" applyFont="1" applyBorder="1" applyAlignment="1" applyProtection="1">
      <alignment/>
      <protection locked="0"/>
    </xf>
    <xf numFmtId="188" fontId="24" fillId="0" borderId="11" xfId="42" applyNumberFormat="1" applyFont="1" applyFill="1" applyBorder="1" applyAlignment="1" applyProtection="1">
      <alignment/>
      <protection locked="0"/>
    </xf>
    <xf numFmtId="43" fontId="24" fillId="0" borderId="11" xfId="42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 applyProtection="1">
      <alignment/>
      <protection locked="0"/>
    </xf>
    <xf numFmtId="188" fontId="23" fillId="0" borderId="11" xfId="42" applyNumberFormat="1" applyFont="1" applyBorder="1" applyAlignment="1">
      <alignment/>
    </xf>
    <xf numFmtId="0" fontId="24" fillId="0" borderId="11" xfId="0" applyFont="1" applyBorder="1" applyAlignment="1">
      <alignment wrapText="1"/>
    </xf>
    <xf numFmtId="188" fontId="23" fillId="0" borderId="11" xfId="42" applyNumberFormat="1" applyFont="1" applyFill="1" applyBorder="1" applyAlignment="1" applyProtection="1">
      <alignment/>
      <protection/>
    </xf>
    <xf numFmtId="188" fontId="23" fillId="0" borderId="11" xfId="42" applyNumberFormat="1" applyFont="1" applyBorder="1" applyAlignment="1" applyProtection="1">
      <alignment/>
      <protection/>
    </xf>
    <xf numFmtId="49" fontId="24" fillId="0" borderId="11" xfId="0" applyNumberFormat="1" applyFont="1" applyBorder="1" applyAlignment="1">
      <alignment horizontal="center" wrapText="1"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 applyProtection="1">
      <alignment/>
      <protection locked="0"/>
    </xf>
    <xf numFmtId="188" fontId="23" fillId="0" borderId="11" xfId="42" applyNumberFormat="1" applyFont="1" applyFill="1" applyBorder="1" applyAlignment="1" applyProtection="1">
      <alignment/>
      <protection locked="0"/>
    </xf>
    <xf numFmtId="43" fontId="24" fillId="0" borderId="11" xfId="42" applyFont="1" applyBorder="1" applyAlignment="1">
      <alignment vertical="center" wrapText="1"/>
    </xf>
    <xf numFmtId="188" fontId="24" fillId="0" borderId="11" xfId="42" applyNumberFormat="1" applyFont="1" applyBorder="1" applyAlignment="1">
      <alignment horizontal="center"/>
    </xf>
    <xf numFmtId="0" fontId="24" fillId="0" borderId="11" xfId="0" applyFont="1" applyFill="1" applyBorder="1" applyAlignment="1">
      <alignment/>
    </xf>
    <xf numFmtId="188" fontId="24" fillId="0" borderId="11" xfId="42" applyNumberFormat="1" applyFont="1" applyFill="1" applyBorder="1" applyAlignment="1" applyProtection="1">
      <alignment/>
      <protection/>
    </xf>
    <xf numFmtId="0" fontId="24" fillId="0" borderId="11" xfId="0" applyFont="1" applyBorder="1" applyAlignment="1">
      <alignment horizontal="center" wrapText="1"/>
    </xf>
    <xf numFmtId="3" fontId="24" fillId="0" borderId="11" xfId="0" applyNumberFormat="1" applyFont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88" fontId="23" fillId="0" borderId="11" xfId="42" applyNumberFormat="1" applyFont="1" applyBorder="1" applyAlignment="1" applyProtection="1">
      <alignment/>
      <protection locked="0"/>
    </xf>
    <xf numFmtId="188" fontId="24" fillId="0" borderId="11" xfId="42" applyNumberFormat="1" applyFont="1" applyBorder="1" applyAlignment="1" applyProtection="1">
      <alignment/>
      <protection/>
    </xf>
    <xf numFmtId="0" fontId="23" fillId="0" borderId="11" xfId="0" applyFont="1" applyBorder="1" applyAlignment="1">
      <alignment/>
    </xf>
    <xf numFmtId="0" fontId="23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43" fontId="24" fillId="0" borderId="11" xfId="42" applyFont="1" applyBorder="1" applyAlignment="1">
      <alignment horizontal="center" vertical="center"/>
    </xf>
    <xf numFmtId="0" fontId="52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23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67">
      <selection activeCell="D76" sqref="D76"/>
    </sheetView>
  </sheetViews>
  <sheetFormatPr defaultColWidth="9.140625" defaultRowHeight="15"/>
  <cols>
    <col min="1" max="1" width="18.140625" style="145" customWidth="1"/>
    <col min="2" max="2" width="56.28125" style="0" customWidth="1"/>
    <col min="3" max="3" width="10.421875" style="0" customWidth="1"/>
    <col min="4" max="5" width="15.7109375" style="18" bestFit="1" customWidth="1"/>
    <col min="7" max="7" width="14.7109375" style="149" bestFit="1" customWidth="1"/>
    <col min="8" max="10" width="9.140625" style="149" customWidth="1"/>
  </cols>
  <sheetData>
    <row r="1" spans="1:5" ht="15">
      <c r="A1" s="183" t="s">
        <v>372</v>
      </c>
      <c r="B1" s="183"/>
      <c r="C1" s="147"/>
      <c r="D1" s="148"/>
      <c r="E1" s="148"/>
    </row>
    <row r="2" spans="1:5" ht="15">
      <c r="A2" s="183" t="s">
        <v>373</v>
      </c>
      <c r="B2" s="183"/>
      <c r="C2" s="147"/>
      <c r="D2" s="148"/>
      <c r="E2" s="148"/>
    </row>
    <row r="3" spans="1:5" ht="15">
      <c r="A3" s="183" t="s">
        <v>374</v>
      </c>
      <c r="B3" s="183"/>
      <c r="C3" s="147"/>
      <c r="D3" s="148"/>
      <c r="E3" s="148"/>
    </row>
    <row r="4" spans="1:5" ht="15">
      <c r="A4" s="183" t="s">
        <v>375</v>
      </c>
      <c r="B4" s="183"/>
      <c r="C4" s="147"/>
      <c r="D4" s="148"/>
      <c r="E4" s="148"/>
    </row>
    <row r="5" spans="1:5" ht="15">
      <c r="A5" s="184" t="s">
        <v>178</v>
      </c>
      <c r="B5" s="184"/>
      <c r="C5" s="184"/>
      <c r="D5" s="184"/>
      <c r="E5" s="184"/>
    </row>
    <row r="6" spans="1:5" ht="15">
      <c r="A6" s="185" t="s">
        <v>376</v>
      </c>
      <c r="B6" s="185"/>
      <c r="C6" s="185"/>
      <c r="D6" s="185"/>
      <c r="E6" s="185"/>
    </row>
    <row r="7" spans="1:5" ht="15">
      <c r="A7" s="186" t="s">
        <v>58</v>
      </c>
      <c r="B7" s="186"/>
      <c r="C7" s="186"/>
      <c r="D7" s="186"/>
      <c r="E7" s="186"/>
    </row>
    <row r="8" spans="1:5" ht="15" customHeight="1">
      <c r="A8" s="187" t="s">
        <v>59</v>
      </c>
      <c r="B8" s="187" t="s">
        <v>0</v>
      </c>
      <c r="C8" s="187" t="s">
        <v>326</v>
      </c>
      <c r="D8" s="188" t="s">
        <v>327</v>
      </c>
      <c r="E8" s="188"/>
    </row>
    <row r="9" spans="1:5" ht="30">
      <c r="A9" s="187"/>
      <c r="B9" s="187"/>
      <c r="C9" s="187"/>
      <c r="D9" s="150" t="s">
        <v>3</v>
      </c>
      <c r="E9" s="150" t="s">
        <v>4</v>
      </c>
    </row>
    <row r="10" spans="1:5" ht="15">
      <c r="A10" s="35">
        <v>1</v>
      </c>
      <c r="B10" s="35">
        <v>2</v>
      </c>
      <c r="C10" s="35">
        <v>3</v>
      </c>
      <c r="D10" s="159">
        <v>4</v>
      </c>
      <c r="E10" s="159">
        <v>4</v>
      </c>
    </row>
    <row r="11" spans="1:5" ht="15">
      <c r="A11" s="160" t="s">
        <v>57</v>
      </c>
      <c r="B11" s="161" t="s">
        <v>60</v>
      </c>
      <c r="C11" s="162"/>
      <c r="D11" s="163">
        <f>D12+D13+D14+D15</f>
        <v>56777.840000000026</v>
      </c>
      <c r="E11" s="163">
        <f>E12+E13+E14+E15</f>
        <v>61540.859999999986</v>
      </c>
    </row>
    <row r="12" spans="1:5" ht="15">
      <c r="A12" s="160" t="s">
        <v>330</v>
      </c>
      <c r="B12" s="161" t="s">
        <v>61</v>
      </c>
      <c r="C12" s="162"/>
      <c r="D12" s="157"/>
      <c r="E12" s="157"/>
    </row>
    <row r="13" spans="1:5" ht="15">
      <c r="A13" s="160" t="s">
        <v>62</v>
      </c>
      <c r="B13" s="161" t="s">
        <v>63</v>
      </c>
      <c r="C13" s="162"/>
      <c r="D13" s="158">
        <v>511064.56</v>
      </c>
      <c r="E13" s="158">
        <v>501205.94</v>
      </c>
    </row>
    <row r="14" spans="1:5" ht="30">
      <c r="A14" s="160" t="s">
        <v>329</v>
      </c>
      <c r="B14" s="164" t="s">
        <v>64</v>
      </c>
      <c r="C14" s="162"/>
      <c r="D14" s="158"/>
      <c r="E14" s="158"/>
    </row>
    <row r="15" spans="1:5" ht="30">
      <c r="A15" s="160" t="s">
        <v>331</v>
      </c>
      <c r="B15" s="164" t="s">
        <v>65</v>
      </c>
      <c r="C15" s="162"/>
      <c r="D15" s="158">
        <v>-454286.72</v>
      </c>
      <c r="E15" s="158">
        <f>-439665.08</f>
        <v>-439665.08</v>
      </c>
    </row>
    <row r="16" spans="1:5" ht="30">
      <c r="A16" s="160" t="s">
        <v>57</v>
      </c>
      <c r="B16" s="164" t="s">
        <v>66</v>
      </c>
      <c r="C16" s="162"/>
      <c r="D16" s="165">
        <f>D17+D18+D19+D20+D21</f>
        <v>1062953.4400000002</v>
      </c>
      <c r="E16" s="165">
        <f>E17+E18+E19+E20+E21</f>
        <v>1047483.5700000003</v>
      </c>
    </row>
    <row r="17" spans="1:5" ht="30">
      <c r="A17" s="160" t="s">
        <v>332</v>
      </c>
      <c r="B17" s="164" t="s">
        <v>67</v>
      </c>
      <c r="C17" s="162"/>
      <c r="D17" s="158">
        <v>1263084.23</v>
      </c>
      <c r="E17" s="158">
        <v>1263084.23</v>
      </c>
    </row>
    <row r="18" spans="1:5" ht="30">
      <c r="A18" s="160" t="s">
        <v>68</v>
      </c>
      <c r="B18" s="164" t="s">
        <v>69</v>
      </c>
      <c r="C18" s="162"/>
      <c r="D18" s="158">
        <v>1316353.56</v>
      </c>
      <c r="E18" s="158">
        <v>1281732.51</v>
      </c>
    </row>
    <row r="19" spans="1:5" ht="45">
      <c r="A19" s="160" t="s">
        <v>333</v>
      </c>
      <c r="B19" s="164" t="s">
        <v>70</v>
      </c>
      <c r="C19" s="162"/>
      <c r="D19" s="158"/>
      <c r="E19" s="158"/>
    </row>
    <row r="20" spans="1:5" ht="30">
      <c r="A20" s="160" t="s">
        <v>71</v>
      </c>
      <c r="B20" s="164" t="s">
        <v>72</v>
      </c>
      <c r="C20" s="162"/>
      <c r="D20" s="158">
        <v>1152.39</v>
      </c>
      <c r="E20" s="158"/>
    </row>
    <row r="21" spans="1:5" ht="30">
      <c r="A21" s="160" t="s">
        <v>334</v>
      </c>
      <c r="B21" s="164" t="s">
        <v>73</v>
      </c>
      <c r="C21" s="162"/>
      <c r="D21" s="158">
        <v>-1517636.74</v>
      </c>
      <c r="E21" s="158">
        <v>-1497333.17</v>
      </c>
    </row>
    <row r="22" spans="1:5" ht="15">
      <c r="A22" s="160" t="s">
        <v>57</v>
      </c>
      <c r="B22" s="161" t="s">
        <v>74</v>
      </c>
      <c r="C22" s="162"/>
      <c r="D22" s="166">
        <f>D23+D35</f>
        <v>14820346.61</v>
      </c>
      <c r="E22" s="166">
        <f>E23+E35</f>
        <v>14440837.27</v>
      </c>
    </row>
    <row r="23" spans="1:5" ht="30">
      <c r="A23" s="160" t="s">
        <v>57</v>
      </c>
      <c r="B23" s="164" t="s">
        <v>75</v>
      </c>
      <c r="C23" s="162"/>
      <c r="D23" s="166">
        <f>D24+D25+D26+D27+D28+D29+D30+D31+D32+D33+D34</f>
        <v>14490346.61</v>
      </c>
      <c r="E23" s="166">
        <f>E24+E25+E26+E27+E28+E29+E30+E31+E32+E33+E34</f>
        <v>14110837.27</v>
      </c>
    </row>
    <row r="24" spans="1:5" ht="30">
      <c r="A24" s="167" t="s">
        <v>76</v>
      </c>
      <c r="B24" s="161" t="s">
        <v>77</v>
      </c>
      <c r="C24" s="162"/>
      <c r="D24" s="157">
        <v>13342259.5</v>
      </c>
      <c r="E24" s="157">
        <v>13458743.87</v>
      </c>
    </row>
    <row r="25" spans="1:5" ht="30">
      <c r="A25" s="167" t="s">
        <v>78</v>
      </c>
      <c r="B25" s="161" t="s">
        <v>79</v>
      </c>
      <c r="C25" s="162"/>
      <c r="D25" s="157"/>
      <c r="E25" s="157"/>
    </row>
    <row r="26" spans="1:5" ht="30">
      <c r="A26" s="167" t="s">
        <v>80</v>
      </c>
      <c r="B26" s="161" t="s">
        <v>81</v>
      </c>
      <c r="C26" s="162"/>
      <c r="D26" s="157"/>
      <c r="E26" s="157"/>
    </row>
    <row r="27" spans="1:5" ht="30">
      <c r="A27" s="167" t="s">
        <v>82</v>
      </c>
      <c r="B27" s="161" t="s">
        <v>83</v>
      </c>
      <c r="C27" s="162"/>
      <c r="D27" s="157"/>
      <c r="E27" s="157"/>
    </row>
    <row r="28" spans="1:5" ht="30">
      <c r="A28" s="167" t="s">
        <v>84</v>
      </c>
      <c r="B28" s="161" t="s">
        <v>85</v>
      </c>
      <c r="C28" s="162"/>
      <c r="D28" s="157">
        <f>5000+500000</f>
        <v>505000</v>
      </c>
      <c r="E28" s="157">
        <v>5000</v>
      </c>
    </row>
    <row r="29" spans="1:5" ht="45">
      <c r="A29" s="167" t="s">
        <v>86</v>
      </c>
      <c r="B29" s="164" t="s">
        <v>87</v>
      </c>
      <c r="C29" s="162"/>
      <c r="D29" s="157">
        <v>593087.11</v>
      </c>
      <c r="E29" s="157">
        <v>597093.4</v>
      </c>
    </row>
    <row r="30" spans="1:5" ht="15">
      <c r="A30" s="160" t="s">
        <v>335</v>
      </c>
      <c r="B30" s="161" t="s">
        <v>88</v>
      </c>
      <c r="C30" s="162"/>
      <c r="D30" s="157">
        <v>50000</v>
      </c>
      <c r="E30" s="157">
        <v>50000</v>
      </c>
    </row>
    <row r="31" spans="1:5" ht="15">
      <c r="A31" s="160" t="s">
        <v>336</v>
      </c>
      <c r="B31" s="161" t="s">
        <v>89</v>
      </c>
      <c r="C31" s="162"/>
      <c r="D31" s="157"/>
      <c r="E31" s="157"/>
    </row>
    <row r="32" spans="1:5" ht="30">
      <c r="A32" s="167" t="s">
        <v>90</v>
      </c>
      <c r="B32" s="161" t="s">
        <v>91</v>
      </c>
      <c r="C32" s="162"/>
      <c r="D32" s="157"/>
      <c r="E32" s="157"/>
    </row>
    <row r="33" spans="1:5" ht="30">
      <c r="A33" s="167" t="s">
        <v>92</v>
      </c>
      <c r="B33" s="161" t="s">
        <v>93</v>
      </c>
      <c r="C33" s="162"/>
      <c r="D33" s="157"/>
      <c r="E33" s="157"/>
    </row>
    <row r="34" spans="1:5" ht="30">
      <c r="A34" s="167" t="s">
        <v>94</v>
      </c>
      <c r="B34" s="161" t="s">
        <v>95</v>
      </c>
      <c r="C34" s="162"/>
      <c r="D34" s="157"/>
      <c r="E34" s="157"/>
    </row>
    <row r="35" spans="1:5" ht="30">
      <c r="A35" s="160" t="s">
        <v>57</v>
      </c>
      <c r="B35" s="164" t="s">
        <v>96</v>
      </c>
      <c r="C35" s="162"/>
      <c r="D35" s="166">
        <f>D36+D37+D38</f>
        <v>330000</v>
      </c>
      <c r="E35" s="166">
        <f>E36+E37+E38</f>
        <v>330000</v>
      </c>
    </row>
    <row r="36" spans="1:5" ht="45">
      <c r="A36" s="167" t="s">
        <v>97</v>
      </c>
      <c r="B36" s="164" t="s">
        <v>98</v>
      </c>
      <c r="C36" s="162"/>
      <c r="D36" s="157">
        <v>330000</v>
      </c>
      <c r="E36" s="157">
        <v>330000</v>
      </c>
    </row>
    <row r="37" spans="1:5" ht="30">
      <c r="A37" s="160" t="s">
        <v>337</v>
      </c>
      <c r="B37" s="164" t="s">
        <v>99</v>
      </c>
      <c r="C37" s="162"/>
      <c r="D37" s="157"/>
      <c r="E37" s="157"/>
    </row>
    <row r="38" spans="1:5" ht="30">
      <c r="A38" s="160" t="s">
        <v>338</v>
      </c>
      <c r="B38" s="164" t="s">
        <v>100</v>
      </c>
      <c r="C38" s="162"/>
      <c r="D38" s="157">
        <v>0</v>
      </c>
      <c r="E38" s="157">
        <v>0</v>
      </c>
    </row>
    <row r="39" spans="1:5" ht="15">
      <c r="A39" s="160" t="s">
        <v>57</v>
      </c>
      <c r="B39" s="161" t="s">
        <v>101</v>
      </c>
      <c r="C39" s="162"/>
      <c r="D39" s="165">
        <f>D40+D41+D42</f>
        <v>1033009.01</v>
      </c>
      <c r="E39" s="165">
        <f>E40+E41+E42</f>
        <v>1602226.63</v>
      </c>
    </row>
    <row r="40" spans="1:5" ht="15">
      <c r="A40" s="160" t="s">
        <v>102</v>
      </c>
      <c r="B40" s="161" t="s">
        <v>103</v>
      </c>
      <c r="C40" s="162"/>
      <c r="D40" s="158">
        <v>165735.04</v>
      </c>
      <c r="E40" s="158">
        <v>326727.19</v>
      </c>
    </row>
    <row r="41" spans="1:5" ht="15">
      <c r="A41" s="160" t="s">
        <v>104</v>
      </c>
      <c r="B41" s="161" t="s">
        <v>105</v>
      </c>
      <c r="C41" s="162"/>
      <c r="D41" s="158">
        <v>846482.27</v>
      </c>
      <c r="E41" s="158">
        <v>1244000</v>
      </c>
    </row>
    <row r="42" spans="1:5" ht="30">
      <c r="A42" s="160">
        <v>186</v>
      </c>
      <c r="B42" s="164" t="s">
        <v>106</v>
      </c>
      <c r="C42" s="162"/>
      <c r="D42" s="158">
        <v>20791.7</v>
      </c>
      <c r="E42" s="158">
        <v>31499.44</v>
      </c>
    </row>
    <row r="43" spans="1:5" ht="15">
      <c r="A43" s="160" t="s">
        <v>57</v>
      </c>
      <c r="B43" s="161" t="s">
        <v>107</v>
      </c>
      <c r="C43" s="162"/>
      <c r="D43" s="165">
        <f>D44+D45+D52</f>
        <v>3602982.53</v>
      </c>
      <c r="E43" s="165">
        <f>E44+E45+E52</f>
        <v>3887244.56</v>
      </c>
    </row>
    <row r="44" spans="1:5" ht="15">
      <c r="A44" s="160">
        <v>11</v>
      </c>
      <c r="B44" s="161" t="s">
        <v>108</v>
      </c>
      <c r="C44" s="162"/>
      <c r="D44" s="158">
        <v>354477.25</v>
      </c>
      <c r="E44" s="158">
        <v>471214.62</v>
      </c>
    </row>
    <row r="45" spans="1:5" ht="15">
      <c r="A45" s="160" t="s">
        <v>57</v>
      </c>
      <c r="B45" s="161" t="s">
        <v>109</v>
      </c>
      <c r="C45" s="162"/>
      <c r="D45" s="165">
        <f>SUM(D46:D51)</f>
        <v>3248505.28</v>
      </c>
      <c r="E45" s="165">
        <f>SUM(E46:E51)</f>
        <v>3416029.94</v>
      </c>
    </row>
    <row r="46" spans="1:5" ht="30">
      <c r="A46" s="160">
        <v>12</v>
      </c>
      <c r="B46" s="168" t="s">
        <v>110</v>
      </c>
      <c r="C46" s="169"/>
      <c r="D46" s="158">
        <v>888052.17</v>
      </c>
      <c r="E46" s="158">
        <v>774492.02</v>
      </c>
    </row>
    <row r="47" spans="1:5" ht="30">
      <c r="A47" s="160">
        <v>13</v>
      </c>
      <c r="B47" s="164" t="s">
        <v>111</v>
      </c>
      <c r="C47" s="162"/>
      <c r="D47" s="158">
        <v>86716.33</v>
      </c>
      <c r="E47" s="158">
        <v>40800.36</v>
      </c>
    </row>
    <row r="48" spans="1:5" ht="15">
      <c r="A48" s="160">
        <v>14</v>
      </c>
      <c r="B48" s="164" t="s">
        <v>112</v>
      </c>
      <c r="C48" s="162"/>
      <c r="D48" s="158">
        <v>151758.36</v>
      </c>
      <c r="E48" s="158">
        <v>284808.94</v>
      </c>
    </row>
    <row r="49" spans="1:5" ht="15">
      <c r="A49" s="160">
        <v>15</v>
      </c>
      <c r="B49" s="164" t="s">
        <v>113</v>
      </c>
      <c r="C49" s="162"/>
      <c r="D49" s="158">
        <v>83624.51</v>
      </c>
      <c r="E49" s="158">
        <v>71935.45</v>
      </c>
    </row>
    <row r="50" spans="1:5" ht="15">
      <c r="A50" s="160">
        <v>16</v>
      </c>
      <c r="B50" s="164" t="s">
        <v>114</v>
      </c>
      <c r="C50" s="162"/>
      <c r="D50" s="158">
        <v>1900746.22</v>
      </c>
      <c r="E50" s="158">
        <v>2103951.84</v>
      </c>
    </row>
    <row r="51" spans="1:5" ht="15">
      <c r="A51" s="160">
        <v>17</v>
      </c>
      <c r="B51" s="164" t="s">
        <v>115</v>
      </c>
      <c r="C51" s="162"/>
      <c r="D51" s="158">
        <v>137607.69</v>
      </c>
      <c r="E51" s="158">
        <v>140041.33</v>
      </c>
    </row>
    <row r="52" spans="1:5" ht="30">
      <c r="A52" s="167" t="s">
        <v>116</v>
      </c>
      <c r="B52" s="161" t="s">
        <v>117</v>
      </c>
      <c r="C52" s="162"/>
      <c r="D52" s="158"/>
      <c r="E52" s="158"/>
    </row>
    <row r="53" spans="1:5" ht="75">
      <c r="A53" s="167" t="s">
        <v>118</v>
      </c>
      <c r="B53" s="161" t="s">
        <v>119</v>
      </c>
      <c r="C53" s="162"/>
      <c r="D53" s="170">
        <v>716312.1699999999</v>
      </c>
      <c r="E53" s="170">
        <v>675649.19</v>
      </c>
    </row>
    <row r="54" spans="1:5" ht="15">
      <c r="A54" s="160" t="s">
        <v>354</v>
      </c>
      <c r="B54" s="161" t="s">
        <v>120</v>
      </c>
      <c r="C54" s="162"/>
      <c r="D54" s="170">
        <f>+D55+D56</f>
        <v>356287.67000000004</v>
      </c>
      <c r="E54" s="170">
        <f>+E55+E56</f>
        <v>392712.88999999996</v>
      </c>
    </row>
    <row r="55" spans="1:5" ht="15">
      <c r="A55" s="160" t="s">
        <v>353</v>
      </c>
      <c r="B55" s="161" t="s">
        <v>121</v>
      </c>
      <c r="C55" s="162"/>
      <c r="D55" s="158">
        <v>316711.28</v>
      </c>
      <c r="E55" s="158">
        <v>334585.67</v>
      </c>
    </row>
    <row r="56" spans="1:5" ht="30">
      <c r="A56" s="167" t="s">
        <v>328</v>
      </c>
      <c r="B56" s="161" t="s">
        <v>122</v>
      </c>
      <c r="C56" s="162"/>
      <c r="D56" s="158">
        <v>39576.39</v>
      </c>
      <c r="E56" s="158">
        <v>58127.21999999999</v>
      </c>
    </row>
    <row r="57" spans="1:5" ht="15">
      <c r="A57" s="160" t="s">
        <v>352</v>
      </c>
      <c r="B57" s="161" t="s">
        <v>123</v>
      </c>
      <c r="C57" s="162"/>
      <c r="D57" s="170">
        <v>4562.400000000009</v>
      </c>
      <c r="E57" s="170">
        <v>5159.56</v>
      </c>
    </row>
    <row r="58" spans="1:7" ht="15">
      <c r="A58" s="160"/>
      <c r="B58" s="161" t="s">
        <v>124</v>
      </c>
      <c r="C58" s="162"/>
      <c r="D58" s="166">
        <f>D11+D16+D22+D39+D43+D53+D54+D57</f>
        <v>21653231.67</v>
      </c>
      <c r="E58" s="166">
        <f>E11+E16+E22+E39+E43+E53+E54+E57</f>
        <v>22112854.529999997</v>
      </c>
      <c r="G58" s="151"/>
    </row>
    <row r="59" spans="1:7" ht="15">
      <c r="A59" s="189" t="s">
        <v>125</v>
      </c>
      <c r="B59" s="189"/>
      <c r="C59" s="189"/>
      <c r="D59" s="189"/>
      <c r="E59" s="189"/>
      <c r="F59" s="11"/>
      <c r="G59" s="152"/>
    </row>
    <row r="60" spans="1:5" ht="15">
      <c r="A60" s="190" t="s">
        <v>59</v>
      </c>
      <c r="B60" s="190" t="s">
        <v>0</v>
      </c>
      <c r="C60" s="190" t="s">
        <v>326</v>
      </c>
      <c r="D60" s="191" t="s">
        <v>327</v>
      </c>
      <c r="E60" s="191"/>
    </row>
    <row r="61" spans="1:5" ht="30">
      <c r="A61" s="190"/>
      <c r="B61" s="190"/>
      <c r="C61" s="190"/>
      <c r="D61" s="171" t="s">
        <v>3</v>
      </c>
      <c r="E61" s="171" t="s">
        <v>4</v>
      </c>
    </row>
    <row r="62" spans="1:5" ht="15">
      <c r="A62" s="35">
        <v>1</v>
      </c>
      <c r="B62" s="35">
        <v>2</v>
      </c>
      <c r="C62" s="35">
        <v>3</v>
      </c>
      <c r="D62" s="146">
        <v>4</v>
      </c>
      <c r="E62" s="172">
        <v>4</v>
      </c>
    </row>
    <row r="63" spans="1:5" ht="15">
      <c r="A63" s="35" t="s">
        <v>57</v>
      </c>
      <c r="B63" s="161" t="s">
        <v>126</v>
      </c>
      <c r="C63" s="162"/>
      <c r="D63" s="165">
        <f>D64+D65</f>
        <v>4033303.28</v>
      </c>
      <c r="E63" s="165">
        <f>E64+E65</f>
        <v>4033303.28</v>
      </c>
    </row>
    <row r="64" spans="1:5" ht="15">
      <c r="A64" s="35">
        <v>900</v>
      </c>
      <c r="B64" s="161" t="s">
        <v>127</v>
      </c>
      <c r="C64" s="162"/>
      <c r="D64" s="158">
        <v>4033303.28</v>
      </c>
      <c r="E64" s="158">
        <v>4033303.28</v>
      </c>
    </row>
    <row r="65" spans="1:5" ht="15">
      <c r="A65" s="35">
        <v>901</v>
      </c>
      <c r="B65" s="161" t="s">
        <v>128</v>
      </c>
      <c r="C65" s="162"/>
      <c r="D65" s="158"/>
      <c r="E65" s="158"/>
    </row>
    <row r="66" spans="1:7" ht="15">
      <c r="A66" s="35" t="s">
        <v>57</v>
      </c>
      <c r="B66" s="161" t="s">
        <v>129</v>
      </c>
      <c r="C66" s="162"/>
      <c r="D66" s="165">
        <f>D67+D68+D73+D74+D75</f>
        <v>1218820.7399999995</v>
      </c>
      <c r="E66" s="165">
        <f>E67+E68+E73+E74+E75</f>
        <v>1354276.4860000005</v>
      </c>
      <c r="G66" s="152"/>
    </row>
    <row r="67" spans="1:5" ht="15">
      <c r="A67" s="35">
        <v>910</v>
      </c>
      <c r="B67" s="173" t="s">
        <v>130</v>
      </c>
      <c r="C67" s="162"/>
      <c r="D67" s="157"/>
      <c r="E67" s="157"/>
    </row>
    <row r="68" spans="1:7" ht="15">
      <c r="A68" s="35">
        <v>911</v>
      </c>
      <c r="B68" s="173" t="s">
        <v>131</v>
      </c>
      <c r="C68" s="162"/>
      <c r="D68" s="166">
        <f>D69+D70+D71+D72</f>
        <v>0</v>
      </c>
      <c r="E68" s="166">
        <f>E69+E70+E71+E72</f>
        <v>0</v>
      </c>
      <c r="G68" s="151"/>
    </row>
    <row r="69" spans="1:5" ht="15">
      <c r="A69" s="35" t="s">
        <v>57</v>
      </c>
      <c r="B69" s="161" t="s">
        <v>132</v>
      </c>
      <c r="C69" s="162"/>
      <c r="D69" s="157"/>
      <c r="E69" s="157"/>
    </row>
    <row r="70" spans="1:5" ht="15">
      <c r="A70" s="35" t="s">
        <v>57</v>
      </c>
      <c r="B70" s="161" t="s">
        <v>133</v>
      </c>
      <c r="C70" s="162"/>
      <c r="D70" s="157"/>
      <c r="E70" s="157"/>
    </row>
    <row r="71" spans="1:5" ht="15">
      <c r="A71" s="35" t="s">
        <v>57</v>
      </c>
      <c r="B71" s="161" t="s">
        <v>134</v>
      </c>
      <c r="C71" s="162"/>
      <c r="D71" s="157"/>
      <c r="E71" s="157"/>
    </row>
    <row r="72" spans="1:5" ht="15">
      <c r="A72" s="35" t="s">
        <v>57</v>
      </c>
      <c r="B72" s="161" t="s">
        <v>135</v>
      </c>
      <c r="C72" s="162"/>
      <c r="D72" s="157"/>
      <c r="E72" s="157"/>
    </row>
    <row r="73" spans="1:5" ht="15">
      <c r="A73" s="35">
        <v>919</v>
      </c>
      <c r="B73" s="173" t="s">
        <v>136</v>
      </c>
      <c r="C73" s="162"/>
      <c r="D73" s="157"/>
      <c r="E73" s="157"/>
    </row>
    <row r="74" spans="1:5" ht="15">
      <c r="A74" s="35" t="s">
        <v>137</v>
      </c>
      <c r="B74" s="173" t="s">
        <v>138</v>
      </c>
      <c r="C74" s="162"/>
      <c r="D74" s="158">
        <v>266177.27</v>
      </c>
      <c r="E74" s="158">
        <v>150058.71</v>
      </c>
    </row>
    <row r="75" spans="1:5" ht="15">
      <c r="A75" s="35" t="s">
        <v>57</v>
      </c>
      <c r="B75" s="168" t="s">
        <v>139</v>
      </c>
      <c r="C75" s="162"/>
      <c r="D75" s="174">
        <f>D76++D77</f>
        <v>952643.4699999995</v>
      </c>
      <c r="E75" s="174">
        <f>E76++E77</f>
        <v>1204217.7760000005</v>
      </c>
    </row>
    <row r="76" spans="1:5" ht="15">
      <c r="A76" s="35" t="s">
        <v>140</v>
      </c>
      <c r="B76" s="164" t="s">
        <v>141</v>
      </c>
      <c r="C76" s="162"/>
      <c r="D76" s="158">
        <v>604217.78</v>
      </c>
      <c r="E76" s="158">
        <v>0</v>
      </c>
    </row>
    <row r="77" spans="1:5" ht="30">
      <c r="A77" s="35" t="s">
        <v>142</v>
      </c>
      <c r="B77" s="164" t="s">
        <v>143</v>
      </c>
      <c r="C77" s="162"/>
      <c r="D77" s="158">
        <f>+'Bulans uspjeha 31.03.2017'!D110</f>
        <v>348425.6899999995</v>
      </c>
      <c r="E77" s="158">
        <v>1204217.7760000005</v>
      </c>
    </row>
    <row r="78" spans="1:5" ht="15">
      <c r="A78" s="35" t="s">
        <v>57</v>
      </c>
      <c r="B78" s="161" t="s">
        <v>144</v>
      </c>
      <c r="C78" s="162"/>
      <c r="D78" s="165">
        <f>D79+D86+D91</f>
        <v>15275469.540000001</v>
      </c>
      <c r="E78" s="165">
        <f>E79+E86+E91</f>
        <v>15476017.540000001</v>
      </c>
    </row>
    <row r="79" spans="1:5" ht="15">
      <c r="A79" s="35" t="s">
        <v>57</v>
      </c>
      <c r="B79" s="161" t="s">
        <v>145</v>
      </c>
      <c r="C79" s="162"/>
      <c r="D79" s="165">
        <f>D80+D81+D82+D83+D84+D85</f>
        <v>15195150.83</v>
      </c>
      <c r="E79" s="165">
        <f>E80+E81+E82+E83+E84+E85</f>
        <v>15293653.89</v>
      </c>
    </row>
    <row r="80" spans="1:7" ht="15">
      <c r="A80" s="35">
        <v>980</v>
      </c>
      <c r="B80" s="161" t="s">
        <v>146</v>
      </c>
      <c r="C80" s="162"/>
      <c r="D80" s="158">
        <v>5780158.74</v>
      </c>
      <c r="E80" s="158">
        <v>5937074.57</v>
      </c>
      <c r="G80" s="151"/>
    </row>
    <row r="81" spans="1:7" ht="15">
      <c r="A81" s="35">
        <v>982</v>
      </c>
      <c r="B81" s="161" t="s">
        <v>147</v>
      </c>
      <c r="C81" s="162"/>
      <c r="D81" s="158">
        <v>1597458.96</v>
      </c>
      <c r="E81" s="158">
        <v>1750452.91</v>
      </c>
      <c r="G81" s="151"/>
    </row>
    <row r="82" spans="1:7" ht="15">
      <c r="A82" s="35">
        <v>983</v>
      </c>
      <c r="B82" s="161" t="s">
        <v>148</v>
      </c>
      <c r="C82" s="162"/>
      <c r="D82" s="158">
        <v>6878498.75</v>
      </c>
      <c r="E82" s="158">
        <v>6751719.42</v>
      </c>
      <c r="G82" s="151"/>
    </row>
    <row r="83" spans="1:7" ht="15">
      <c r="A83" s="35">
        <v>984</v>
      </c>
      <c r="B83" s="161" t="s">
        <v>149</v>
      </c>
      <c r="C83" s="162"/>
      <c r="D83" s="158">
        <v>939034.38</v>
      </c>
      <c r="E83" s="158">
        <v>854406.99</v>
      </c>
      <c r="G83" s="151"/>
    </row>
    <row r="84" spans="1:7" ht="15">
      <c r="A84" s="35">
        <v>985</v>
      </c>
      <c r="B84" s="161" t="s">
        <v>150</v>
      </c>
      <c r="C84" s="162"/>
      <c r="D84" s="157">
        <v>0</v>
      </c>
      <c r="E84" s="157">
        <v>0</v>
      </c>
      <c r="G84" s="151"/>
    </row>
    <row r="85" spans="1:5" ht="30">
      <c r="A85" s="175" t="s">
        <v>151</v>
      </c>
      <c r="B85" s="164" t="s">
        <v>152</v>
      </c>
      <c r="C85" s="162"/>
      <c r="D85" s="157"/>
      <c r="E85" s="157"/>
    </row>
    <row r="86" spans="1:5" ht="30">
      <c r="A86" s="35" t="s">
        <v>57</v>
      </c>
      <c r="B86" s="164" t="s">
        <v>153</v>
      </c>
      <c r="C86" s="162"/>
      <c r="D86" s="166">
        <f>D87+D88+D89+D90</f>
        <v>0</v>
      </c>
      <c r="E86" s="166">
        <f>E87+E88+E89+E90</f>
        <v>0</v>
      </c>
    </row>
    <row r="87" spans="1:5" ht="15">
      <c r="A87" s="35">
        <v>970</v>
      </c>
      <c r="B87" s="164" t="s">
        <v>154</v>
      </c>
      <c r="C87" s="162"/>
      <c r="D87" s="157"/>
      <c r="E87" s="157"/>
    </row>
    <row r="88" spans="1:5" ht="30">
      <c r="A88" s="35">
        <v>971</v>
      </c>
      <c r="B88" s="164" t="s">
        <v>155</v>
      </c>
      <c r="C88" s="162"/>
      <c r="D88" s="157"/>
      <c r="E88" s="157"/>
    </row>
    <row r="89" spans="1:5" ht="45">
      <c r="A89" s="35">
        <v>972.973</v>
      </c>
      <c r="B89" s="164" t="s">
        <v>156</v>
      </c>
      <c r="C89" s="162"/>
      <c r="D89" s="157"/>
      <c r="E89" s="157"/>
    </row>
    <row r="90" spans="1:5" ht="15">
      <c r="A90" s="35">
        <v>974</v>
      </c>
      <c r="B90" s="161" t="s">
        <v>157</v>
      </c>
      <c r="C90" s="162"/>
      <c r="D90" s="157"/>
      <c r="E90" s="157"/>
    </row>
    <row r="91" spans="1:5" ht="15">
      <c r="A91" s="35" t="s">
        <v>57</v>
      </c>
      <c r="B91" s="161" t="s">
        <v>158</v>
      </c>
      <c r="C91" s="162"/>
      <c r="D91" s="165">
        <f>D92+D93</f>
        <v>80318.70999999999</v>
      </c>
      <c r="E91" s="165">
        <f>E92+E93</f>
        <v>182363.65</v>
      </c>
    </row>
    <row r="92" spans="1:5" ht="15">
      <c r="A92" s="35">
        <v>960</v>
      </c>
      <c r="B92" s="161" t="s">
        <v>159</v>
      </c>
      <c r="C92" s="162"/>
      <c r="D92" s="170">
        <v>33468.71</v>
      </c>
      <c r="E92" s="170">
        <v>33013.65</v>
      </c>
    </row>
    <row r="93" spans="1:5" ht="15">
      <c r="A93" s="176">
        <v>961962963967</v>
      </c>
      <c r="B93" s="161" t="s">
        <v>160</v>
      </c>
      <c r="C93" s="162"/>
      <c r="D93" s="158">
        <v>46850</v>
      </c>
      <c r="E93" s="158">
        <v>149350</v>
      </c>
    </row>
    <row r="94" spans="1:5" ht="15">
      <c r="A94" s="35" t="s">
        <v>57</v>
      </c>
      <c r="B94" s="161" t="s">
        <v>161</v>
      </c>
      <c r="C94" s="162"/>
      <c r="D94" s="166">
        <f>D95+D96+D97+D98+D99+D100+D101</f>
        <v>628175.44</v>
      </c>
      <c r="E94" s="166">
        <f>E95+E96+E97+E98+E99+E100+E101</f>
        <v>814286.73</v>
      </c>
    </row>
    <row r="95" spans="1:5" ht="15">
      <c r="A95" s="35">
        <v>22</v>
      </c>
      <c r="B95" s="161" t="s">
        <v>162</v>
      </c>
      <c r="C95" s="162"/>
      <c r="D95" s="158">
        <v>2409.87</v>
      </c>
      <c r="E95" s="158">
        <v>3364.37</v>
      </c>
    </row>
    <row r="96" spans="1:5" ht="30">
      <c r="A96" s="35">
        <v>23</v>
      </c>
      <c r="B96" s="164" t="s">
        <v>163</v>
      </c>
      <c r="C96" s="162"/>
      <c r="D96" s="158">
        <v>318482</v>
      </c>
      <c r="E96" s="158">
        <v>218951.74</v>
      </c>
    </row>
    <row r="97" spans="1:5" ht="15">
      <c r="A97" s="35">
        <v>24</v>
      </c>
      <c r="B97" s="164" t="s">
        <v>164</v>
      </c>
      <c r="C97" s="162"/>
      <c r="D97" s="157"/>
      <c r="E97" s="157"/>
    </row>
    <row r="98" spans="1:5" ht="15">
      <c r="A98" s="35">
        <v>25</v>
      </c>
      <c r="B98" s="164" t="s">
        <v>165</v>
      </c>
      <c r="C98" s="162"/>
      <c r="D98" s="158">
        <v>75568.74</v>
      </c>
      <c r="E98" s="158">
        <v>74511.33</v>
      </c>
    </row>
    <row r="99" spans="1:5" ht="15">
      <c r="A99" s="177">
        <v>26</v>
      </c>
      <c r="B99" s="164" t="s">
        <v>166</v>
      </c>
      <c r="C99" s="162"/>
      <c r="D99" s="158">
        <v>2800.15</v>
      </c>
      <c r="E99" s="158"/>
    </row>
    <row r="100" spans="1:5" s="149" customFormat="1" ht="15">
      <c r="A100" s="178">
        <v>21</v>
      </c>
      <c r="B100" s="168" t="s">
        <v>167</v>
      </c>
      <c r="C100" s="169"/>
      <c r="D100" s="158">
        <v>363.31</v>
      </c>
      <c r="E100" s="158">
        <v>363.31</v>
      </c>
    </row>
    <row r="101" spans="1:5" ht="30">
      <c r="A101" s="177" t="s">
        <v>168</v>
      </c>
      <c r="B101" s="164" t="s">
        <v>169</v>
      </c>
      <c r="C101" s="162"/>
      <c r="D101" s="179">
        <v>228551.37</v>
      </c>
      <c r="E101" s="179">
        <v>517095.98</v>
      </c>
    </row>
    <row r="102" spans="1:5" ht="30">
      <c r="A102" s="35" t="s">
        <v>57</v>
      </c>
      <c r="B102" s="164" t="s">
        <v>170</v>
      </c>
      <c r="C102" s="162"/>
      <c r="D102" s="180">
        <f>D103+D104+D105+D106</f>
        <v>23955.95</v>
      </c>
      <c r="E102" s="180">
        <f>E103+E104+E105+E106</f>
        <v>14102.45</v>
      </c>
    </row>
    <row r="103" spans="1:5" ht="15">
      <c r="A103" s="35">
        <v>950.951</v>
      </c>
      <c r="B103" s="164" t="s">
        <v>171</v>
      </c>
      <c r="C103" s="162"/>
      <c r="D103" s="157"/>
      <c r="E103" s="157"/>
    </row>
    <row r="104" spans="1:5" ht="15">
      <c r="A104" s="35">
        <v>954</v>
      </c>
      <c r="B104" s="164" t="s">
        <v>172</v>
      </c>
      <c r="C104" s="162"/>
      <c r="D104" s="157"/>
      <c r="E104" s="157"/>
    </row>
    <row r="105" spans="1:5" ht="15">
      <c r="A105" s="35" t="s">
        <v>173</v>
      </c>
      <c r="B105" s="161" t="s">
        <v>174</v>
      </c>
      <c r="C105" s="162"/>
      <c r="D105" s="157">
        <v>0</v>
      </c>
      <c r="E105" s="157">
        <v>0</v>
      </c>
    </row>
    <row r="106" spans="1:5" ht="15">
      <c r="A106" s="35">
        <v>957</v>
      </c>
      <c r="B106" s="161" t="s">
        <v>175</v>
      </c>
      <c r="C106" s="162"/>
      <c r="D106" s="158">
        <v>23955.95</v>
      </c>
      <c r="E106" s="158">
        <v>14102.45</v>
      </c>
    </row>
    <row r="107" spans="1:5" ht="15">
      <c r="A107" s="35">
        <v>969</v>
      </c>
      <c r="B107" s="161" t="s">
        <v>176</v>
      </c>
      <c r="C107" s="162"/>
      <c r="D107" s="158">
        <v>473506.72</v>
      </c>
      <c r="E107" s="158">
        <v>420868.04000000004</v>
      </c>
    </row>
    <row r="108" spans="1:6" ht="15">
      <c r="A108" s="35" t="s">
        <v>57</v>
      </c>
      <c r="B108" s="181" t="s">
        <v>177</v>
      </c>
      <c r="C108" s="182"/>
      <c r="D108" s="166">
        <f>D63+D66+D78+D94+D102+D107</f>
        <v>21653231.67</v>
      </c>
      <c r="E108" s="166">
        <f>E63+E66+E78+E94+E102+E107</f>
        <v>22112854.526</v>
      </c>
      <c r="F108" s="11"/>
    </row>
    <row r="110" spans="1:10" s="46" customFormat="1" ht="15">
      <c r="A110" s="49" t="s">
        <v>361</v>
      </c>
      <c r="B110" s="49"/>
      <c r="C110" s="46" t="s">
        <v>362</v>
      </c>
      <c r="D110" s="153"/>
      <c r="E110" s="154"/>
      <c r="G110" s="51"/>
      <c r="H110" s="51"/>
      <c r="I110" s="51"/>
      <c r="J110" s="51"/>
    </row>
    <row r="111" spans="1:10" s="46" customFormat="1" ht="15">
      <c r="A111" s="49"/>
      <c r="B111" s="49"/>
      <c r="D111" s="154"/>
      <c r="E111" s="154"/>
      <c r="G111" s="51"/>
      <c r="H111" s="51"/>
      <c r="I111" s="51"/>
      <c r="J111" s="51"/>
    </row>
    <row r="112" spans="1:10" s="46" customFormat="1" ht="15">
      <c r="A112" s="155"/>
      <c r="B112" s="59"/>
      <c r="D112" s="154"/>
      <c r="E112" s="154"/>
      <c r="G112" s="51"/>
      <c r="H112" s="51"/>
      <c r="I112" s="51"/>
      <c r="J112" s="51"/>
    </row>
    <row r="113" spans="1:10" s="46" customFormat="1" ht="15">
      <c r="A113" s="192" t="s">
        <v>341</v>
      </c>
      <c r="B113" s="192"/>
      <c r="D113" s="154"/>
      <c r="E113" s="154"/>
      <c r="G113" s="51"/>
      <c r="H113" s="51"/>
      <c r="I113" s="51"/>
      <c r="J113" s="51"/>
    </row>
    <row r="114" spans="1:10" s="46" customFormat="1" ht="15">
      <c r="A114" s="192" t="s">
        <v>368</v>
      </c>
      <c r="B114" s="192"/>
      <c r="D114" s="154"/>
      <c r="E114" s="154"/>
      <c r="G114" s="51"/>
      <c r="H114" s="51"/>
      <c r="I114" s="51"/>
      <c r="J114" s="51"/>
    </row>
    <row r="116" ht="15">
      <c r="E116" s="156"/>
    </row>
  </sheetData>
  <sheetProtection/>
  <mergeCells count="18">
    <mergeCell ref="A60:A61"/>
    <mergeCell ref="B60:B61"/>
    <mergeCell ref="C60:C61"/>
    <mergeCell ref="D60:E60"/>
    <mergeCell ref="A113:B113"/>
    <mergeCell ref="A114:B114"/>
    <mergeCell ref="A7:E7"/>
    <mergeCell ref="A8:A9"/>
    <mergeCell ref="B8:B9"/>
    <mergeCell ref="C8:C9"/>
    <mergeCell ref="D8:E8"/>
    <mergeCell ref="A59:E59"/>
    <mergeCell ref="A1:B1"/>
    <mergeCell ref="A2:B2"/>
    <mergeCell ref="A3:B3"/>
    <mergeCell ref="A4:B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zoomScale="69" zoomScaleNormal="69" zoomScalePageLayoutView="0" workbookViewId="0" topLeftCell="A4">
      <selection activeCell="B123" sqref="B123"/>
    </sheetView>
  </sheetViews>
  <sheetFormatPr defaultColWidth="43.140625" defaultRowHeight="15"/>
  <cols>
    <col min="1" max="1" width="43.140625" style="61" customWidth="1"/>
    <col min="2" max="2" width="107.00390625" style="61" bestFit="1" customWidth="1"/>
    <col min="3" max="3" width="11.8515625" style="61" bestFit="1" customWidth="1"/>
    <col min="4" max="4" width="28.57421875" style="61" customWidth="1"/>
    <col min="5" max="5" width="32.140625" style="61" customWidth="1"/>
    <col min="6" max="16384" width="43.140625" style="61" customWidth="1"/>
  </cols>
  <sheetData>
    <row r="1" spans="1:2" ht="21">
      <c r="A1" s="193" t="s">
        <v>363</v>
      </c>
      <c r="B1" s="193"/>
    </row>
    <row r="2" spans="1:2" ht="21">
      <c r="A2" s="62" t="s">
        <v>344</v>
      </c>
      <c r="B2" s="62"/>
    </row>
    <row r="3" spans="1:2" ht="21">
      <c r="A3" s="62" t="s">
        <v>345</v>
      </c>
      <c r="B3" s="62"/>
    </row>
    <row r="4" spans="1:5" ht="21">
      <c r="A4" s="62" t="s">
        <v>346</v>
      </c>
      <c r="B4" s="62"/>
      <c r="E4" s="63"/>
    </row>
    <row r="5" spans="2:5" ht="21">
      <c r="B5" s="64" t="s">
        <v>296</v>
      </c>
      <c r="C5" s="64"/>
      <c r="D5" s="64"/>
      <c r="E5" s="65"/>
    </row>
    <row r="6" spans="2:5" ht="21">
      <c r="B6" s="66" t="s">
        <v>366</v>
      </c>
      <c r="C6" s="66"/>
      <c r="D6" s="66"/>
      <c r="E6" s="66"/>
    </row>
    <row r="7" spans="1:5" ht="21">
      <c r="A7" s="67" t="s">
        <v>59</v>
      </c>
      <c r="B7" s="68"/>
      <c r="C7" s="68" t="s">
        <v>1</v>
      </c>
      <c r="D7" s="68" t="s">
        <v>2</v>
      </c>
      <c r="E7" s="69"/>
    </row>
    <row r="8" spans="1:5" ht="21">
      <c r="A8" s="70"/>
      <c r="B8" s="71"/>
      <c r="C8" s="71"/>
      <c r="D8" s="71" t="s">
        <v>3</v>
      </c>
      <c r="E8" s="72" t="s">
        <v>4</v>
      </c>
    </row>
    <row r="9" spans="1:5" ht="21">
      <c r="A9" s="70">
        <v>1</v>
      </c>
      <c r="B9" s="71">
        <v>2</v>
      </c>
      <c r="C9" s="71">
        <v>3</v>
      </c>
      <c r="D9" s="71">
        <v>4</v>
      </c>
      <c r="E9" s="72">
        <v>5</v>
      </c>
    </row>
    <row r="10" spans="1:5" ht="21">
      <c r="A10" s="73"/>
      <c r="B10" s="74" t="s">
        <v>179</v>
      </c>
      <c r="C10" s="75"/>
      <c r="D10" s="76">
        <f>D11+D20</f>
        <v>2761962.51</v>
      </c>
      <c r="E10" s="76">
        <v>2386717.0999999996</v>
      </c>
    </row>
    <row r="11" spans="1:5" ht="21">
      <c r="A11" s="73"/>
      <c r="B11" s="77" t="s">
        <v>180</v>
      </c>
      <c r="C11" s="78"/>
      <c r="D11" s="79">
        <f>SUM(D12:D19)</f>
        <v>2414473.07</v>
      </c>
      <c r="E11" s="80">
        <v>2293098.0799999996</v>
      </c>
    </row>
    <row r="12" spans="1:5" ht="21">
      <c r="A12" s="73">
        <v>750</v>
      </c>
      <c r="B12" s="81" t="s">
        <v>181</v>
      </c>
      <c r="C12" s="82"/>
      <c r="D12" s="83">
        <v>2531758.21</v>
      </c>
      <c r="E12" s="84">
        <v>2376225.7399999998</v>
      </c>
    </row>
    <row r="13" spans="1:5" ht="21">
      <c r="A13" s="73">
        <v>752</v>
      </c>
      <c r="B13" s="81" t="s">
        <v>182</v>
      </c>
      <c r="C13" s="82"/>
      <c r="D13" s="83">
        <v>48969.93</v>
      </c>
      <c r="E13" s="84">
        <v>46701.89</v>
      </c>
    </row>
    <row r="14" spans="1:5" ht="21">
      <c r="A14" s="73">
        <v>753</v>
      </c>
      <c r="B14" s="81" t="s">
        <v>183</v>
      </c>
      <c r="C14" s="82"/>
      <c r="D14" s="83"/>
      <c r="E14" s="84"/>
    </row>
    <row r="15" spans="1:5" ht="21">
      <c r="A15" s="73">
        <v>754</v>
      </c>
      <c r="B15" s="81" t="s">
        <v>184</v>
      </c>
      <c r="C15" s="82"/>
      <c r="D15" s="83"/>
      <c r="E15" s="84"/>
    </row>
    <row r="16" spans="1:5" ht="42">
      <c r="A16" s="73">
        <v>755</v>
      </c>
      <c r="B16" s="85" t="s">
        <v>185</v>
      </c>
      <c r="C16" s="82"/>
      <c r="D16" s="83">
        <v>-446978.91</v>
      </c>
      <c r="E16" s="84">
        <v>-362530.32</v>
      </c>
    </row>
    <row r="17" spans="1:5" ht="21">
      <c r="A17" s="73">
        <v>756</v>
      </c>
      <c r="B17" s="81" t="s">
        <v>186</v>
      </c>
      <c r="C17" s="82"/>
      <c r="D17" s="83">
        <v>156915.83</v>
      </c>
      <c r="E17" s="84">
        <v>149481.43</v>
      </c>
    </row>
    <row r="18" spans="1:5" ht="21">
      <c r="A18" s="73">
        <v>757</v>
      </c>
      <c r="B18" s="81" t="s">
        <v>187</v>
      </c>
      <c r="C18" s="82"/>
      <c r="D18" s="83"/>
      <c r="E18" s="84">
        <v>6747.01</v>
      </c>
    </row>
    <row r="19" spans="1:5" ht="21">
      <c r="A19" s="73">
        <v>758</v>
      </c>
      <c r="B19" s="81" t="s">
        <v>188</v>
      </c>
      <c r="C19" s="82"/>
      <c r="D19" s="83">
        <v>123808.01</v>
      </c>
      <c r="E19" s="84">
        <v>76472.33</v>
      </c>
    </row>
    <row r="20" spans="1:5" ht="21">
      <c r="A20" s="86"/>
      <c r="B20" s="77" t="s">
        <v>189</v>
      </c>
      <c r="C20" s="78"/>
      <c r="D20" s="79">
        <f>D21+D22+D23+D24</f>
        <v>347489.44</v>
      </c>
      <c r="E20" s="80">
        <v>93619.02</v>
      </c>
    </row>
    <row r="21" spans="1:5" ht="21">
      <c r="A21" s="73">
        <v>760</v>
      </c>
      <c r="B21" s="81" t="s">
        <v>190</v>
      </c>
      <c r="C21" s="82"/>
      <c r="D21" s="83">
        <v>76069.13</v>
      </c>
      <c r="E21" s="84">
        <v>53211.65</v>
      </c>
    </row>
    <row r="22" spans="1:5" ht="21">
      <c r="A22" s="73">
        <v>764</v>
      </c>
      <c r="B22" s="81" t="s">
        <v>191</v>
      </c>
      <c r="C22" s="82"/>
      <c r="D22" s="83">
        <v>102500</v>
      </c>
      <c r="E22" s="84"/>
    </row>
    <row r="23" spans="1:5" ht="21">
      <c r="A23" s="73">
        <v>768</v>
      </c>
      <c r="B23" s="81" t="s">
        <v>192</v>
      </c>
      <c r="C23" s="82"/>
      <c r="D23" s="83"/>
      <c r="E23" s="84"/>
    </row>
    <row r="24" spans="1:5" ht="21">
      <c r="A24" s="73">
        <v>769</v>
      </c>
      <c r="B24" s="81" t="s">
        <v>193</v>
      </c>
      <c r="C24" s="82"/>
      <c r="D24" s="83">
        <v>168920.31</v>
      </c>
      <c r="E24" s="84">
        <v>40407.37</v>
      </c>
    </row>
    <row r="25" spans="1:5" ht="21">
      <c r="A25" s="73"/>
      <c r="B25" s="74" t="s">
        <v>194</v>
      </c>
      <c r="C25" s="75"/>
      <c r="D25" s="87">
        <f>D26+D37+D43</f>
        <v>1457772.5000000002</v>
      </c>
      <c r="E25" s="88">
        <v>1237296.74</v>
      </c>
    </row>
    <row r="26" spans="1:5" ht="21">
      <c r="A26" s="73"/>
      <c r="B26" s="77" t="s">
        <v>195</v>
      </c>
      <c r="C26" s="78"/>
      <c r="D26" s="79">
        <f>D27+D28+D29+D30+D31+D32+D33+D34+D35+D36</f>
        <v>1213404.9900000002</v>
      </c>
      <c r="E26" s="80">
        <v>1017484.45</v>
      </c>
    </row>
    <row r="27" spans="1:5" ht="21">
      <c r="A27" s="73">
        <v>400</v>
      </c>
      <c r="B27" s="81" t="s">
        <v>196</v>
      </c>
      <c r="C27" s="82"/>
      <c r="D27" s="83">
        <v>1170566.56</v>
      </c>
      <c r="E27" s="84">
        <v>939065.08</v>
      </c>
    </row>
    <row r="28" spans="1:5" ht="21">
      <c r="A28" s="73"/>
      <c r="B28" s="81" t="s">
        <v>197</v>
      </c>
      <c r="C28" s="82"/>
      <c r="D28" s="83">
        <v>108325.77</v>
      </c>
      <c r="E28" s="84">
        <v>62876.08</v>
      </c>
    </row>
    <row r="29" spans="1:5" ht="21">
      <c r="A29" s="73">
        <v>402</v>
      </c>
      <c r="B29" s="85" t="s">
        <v>198</v>
      </c>
      <c r="C29" s="82"/>
      <c r="D29" s="83">
        <v>-86603.58</v>
      </c>
      <c r="E29" s="84">
        <v>-35488.2</v>
      </c>
    </row>
    <row r="30" spans="1:5" ht="21">
      <c r="A30" s="73">
        <v>403</v>
      </c>
      <c r="B30" s="85" t="s">
        <v>199</v>
      </c>
      <c r="C30" s="82"/>
      <c r="D30" s="83">
        <v>368.36</v>
      </c>
      <c r="E30" s="84">
        <v>16316.13</v>
      </c>
    </row>
    <row r="31" spans="1:5" ht="42">
      <c r="A31" s="73">
        <v>404</v>
      </c>
      <c r="B31" s="85" t="s">
        <v>200</v>
      </c>
      <c r="C31" s="82"/>
      <c r="D31" s="83">
        <v>-120809.92</v>
      </c>
      <c r="E31" s="84">
        <v>-94684.89</v>
      </c>
    </row>
    <row r="32" spans="1:5" s="92" customFormat="1" ht="21">
      <c r="A32" s="89">
        <v>405</v>
      </c>
      <c r="B32" s="90" t="s">
        <v>201</v>
      </c>
      <c r="C32" s="91"/>
      <c r="D32" s="83">
        <v>-152993.95</v>
      </c>
      <c r="E32" s="84">
        <v>58530.25</v>
      </c>
    </row>
    <row r="33" spans="1:5" s="92" customFormat="1" ht="42">
      <c r="A33" s="89">
        <v>406</v>
      </c>
      <c r="B33" s="90" t="s">
        <v>202</v>
      </c>
      <c r="C33" s="91"/>
      <c r="D33" s="83">
        <v>83145.03</v>
      </c>
      <c r="E33" s="84">
        <v>-41497.89</v>
      </c>
    </row>
    <row r="34" spans="1:5" s="92" customFormat="1" ht="21">
      <c r="A34" s="89">
        <v>407</v>
      </c>
      <c r="B34" s="93" t="s">
        <v>203</v>
      </c>
      <c r="C34" s="91"/>
      <c r="D34" s="83">
        <v>126779.33</v>
      </c>
      <c r="E34" s="84">
        <v>141541.79</v>
      </c>
    </row>
    <row r="35" spans="1:5" s="92" customFormat="1" ht="42">
      <c r="A35" s="89">
        <v>408</v>
      </c>
      <c r="B35" s="90" t="s">
        <v>204</v>
      </c>
      <c r="C35" s="91"/>
      <c r="D35" s="83"/>
      <c r="E35" s="84"/>
    </row>
    <row r="36" spans="1:5" s="92" customFormat="1" ht="21">
      <c r="A36" s="89">
        <v>409</v>
      </c>
      <c r="B36" s="93" t="s">
        <v>205</v>
      </c>
      <c r="C36" s="91"/>
      <c r="D36" s="83">
        <v>84627.39</v>
      </c>
      <c r="E36" s="84">
        <v>-29173.9</v>
      </c>
    </row>
    <row r="37" spans="1:5" ht="21">
      <c r="A37" s="73"/>
      <c r="B37" s="94" t="s">
        <v>206</v>
      </c>
      <c r="C37" s="82"/>
      <c r="D37" s="95">
        <f>D38+D39+D40+D41+D42</f>
        <v>0</v>
      </c>
      <c r="E37" s="96">
        <v>0</v>
      </c>
    </row>
    <row r="38" spans="1:5" ht="21">
      <c r="A38" s="73" t="s">
        <v>207</v>
      </c>
      <c r="B38" s="81" t="s">
        <v>208</v>
      </c>
      <c r="C38" s="82"/>
      <c r="D38" s="83"/>
      <c r="E38" s="84"/>
    </row>
    <row r="39" spans="1:5" ht="21">
      <c r="A39" s="73" t="s">
        <v>209</v>
      </c>
      <c r="B39" s="81" t="s">
        <v>210</v>
      </c>
      <c r="C39" s="82"/>
      <c r="D39" s="83"/>
      <c r="E39" s="84"/>
    </row>
    <row r="40" spans="1:5" ht="21">
      <c r="A40" s="73">
        <v>415</v>
      </c>
      <c r="B40" s="81" t="s">
        <v>211</v>
      </c>
      <c r="C40" s="82"/>
      <c r="D40" s="83"/>
      <c r="E40" s="84"/>
    </row>
    <row r="41" spans="1:5" ht="21">
      <c r="A41" s="73">
        <v>416.417</v>
      </c>
      <c r="B41" s="81" t="s">
        <v>212</v>
      </c>
      <c r="C41" s="82"/>
      <c r="D41" s="83"/>
      <c r="E41" s="84"/>
    </row>
    <row r="42" spans="1:5" ht="21">
      <c r="A42" s="73">
        <v>418.419</v>
      </c>
      <c r="B42" s="81" t="s">
        <v>213</v>
      </c>
      <c r="C42" s="82"/>
      <c r="D42" s="83"/>
      <c r="E42" s="84"/>
    </row>
    <row r="43" spans="1:5" ht="21">
      <c r="A43" s="73"/>
      <c r="B43" s="77" t="s">
        <v>214</v>
      </c>
      <c r="C43" s="78"/>
      <c r="D43" s="79">
        <f>D44+D45+D46+D47+D48+D49+D50+D51+D52</f>
        <v>244367.50999999998</v>
      </c>
      <c r="E43" s="80">
        <v>219812.28999999998</v>
      </c>
    </row>
    <row r="44" spans="1:5" ht="21">
      <c r="A44" s="73">
        <v>420</v>
      </c>
      <c r="B44" s="81" t="s">
        <v>215</v>
      </c>
      <c r="C44" s="82"/>
      <c r="D44" s="83">
        <v>40411.78</v>
      </c>
      <c r="E44" s="84">
        <v>42573.69</v>
      </c>
    </row>
    <row r="45" spans="1:5" ht="21">
      <c r="A45" s="73">
        <v>421</v>
      </c>
      <c r="B45" s="81" t="s">
        <v>216</v>
      </c>
      <c r="C45" s="82"/>
      <c r="D45" s="83"/>
      <c r="E45" s="84"/>
    </row>
    <row r="46" spans="1:5" ht="21">
      <c r="A46" s="73">
        <v>422</v>
      </c>
      <c r="B46" s="81" t="s">
        <v>217</v>
      </c>
      <c r="C46" s="82"/>
      <c r="D46" s="83">
        <v>71826.78</v>
      </c>
      <c r="E46" s="84">
        <v>71826.78</v>
      </c>
    </row>
    <row r="47" spans="1:5" ht="21">
      <c r="A47" s="73">
        <v>423</v>
      </c>
      <c r="B47" s="81" t="s">
        <v>218</v>
      </c>
      <c r="C47" s="82"/>
      <c r="D47" s="83">
        <v>26737.68</v>
      </c>
      <c r="E47" s="84">
        <v>27499.83</v>
      </c>
    </row>
    <row r="48" spans="1:5" ht="21">
      <c r="A48" s="73">
        <v>424</v>
      </c>
      <c r="B48" s="81" t="s">
        <v>219</v>
      </c>
      <c r="C48" s="82"/>
      <c r="D48" s="83">
        <v>96690.29</v>
      </c>
      <c r="E48" s="84">
        <v>66875.19</v>
      </c>
    </row>
    <row r="49" spans="1:5" ht="21">
      <c r="A49" s="73">
        <v>429</v>
      </c>
      <c r="B49" s="81" t="s">
        <v>220</v>
      </c>
      <c r="C49" s="82"/>
      <c r="D49" s="83">
        <v>8245.92</v>
      </c>
      <c r="E49" s="84">
        <v>11036.8</v>
      </c>
    </row>
    <row r="50" spans="1:5" ht="21">
      <c r="A50" s="73">
        <v>460</v>
      </c>
      <c r="B50" s="85" t="s">
        <v>221</v>
      </c>
      <c r="C50" s="82"/>
      <c r="D50" s="83">
        <v>455.06</v>
      </c>
      <c r="E50" s="84"/>
    </row>
    <row r="51" spans="1:5" ht="21">
      <c r="A51" s="73">
        <v>463</v>
      </c>
      <c r="B51" s="81" t="s">
        <v>222</v>
      </c>
      <c r="C51" s="82"/>
      <c r="D51" s="83"/>
      <c r="E51" s="84"/>
    </row>
    <row r="52" spans="1:5" ht="21">
      <c r="A52" s="73">
        <v>462.469</v>
      </c>
      <c r="B52" s="81" t="s">
        <v>223</v>
      </c>
      <c r="C52" s="82"/>
      <c r="D52" s="83"/>
      <c r="E52" s="84"/>
    </row>
    <row r="53" spans="1:6" ht="21">
      <c r="A53" s="73"/>
      <c r="B53" s="77" t="s">
        <v>224</v>
      </c>
      <c r="C53" s="78"/>
      <c r="D53" s="79">
        <f>D10-D25</f>
        <v>1304190.0099999995</v>
      </c>
      <c r="E53" s="80">
        <v>1149420.3599999996</v>
      </c>
      <c r="F53" s="92"/>
    </row>
    <row r="54" spans="1:6" ht="21">
      <c r="A54" s="73"/>
      <c r="B54" s="77" t="s">
        <v>225</v>
      </c>
      <c r="C54" s="78"/>
      <c r="D54" s="138">
        <f>D55+D56+D57+D58+D62+D67+D74+D75</f>
        <v>1135993.8</v>
      </c>
      <c r="E54" s="80">
        <v>1138980.3799999997</v>
      </c>
      <c r="F54" s="128"/>
    </row>
    <row r="55" spans="1:6" ht="21">
      <c r="A55" s="97">
        <v>440</v>
      </c>
      <c r="B55" s="94" t="s">
        <v>226</v>
      </c>
      <c r="C55" s="82"/>
      <c r="D55" s="139">
        <f>743321.56-26.8</f>
        <v>743294.76</v>
      </c>
      <c r="E55" s="84">
        <v>638469.74</v>
      </c>
      <c r="F55" s="128"/>
    </row>
    <row r="56" spans="1:6" ht="21">
      <c r="A56" s="97">
        <v>441</v>
      </c>
      <c r="B56" s="77" t="s">
        <v>227</v>
      </c>
      <c r="C56" s="78"/>
      <c r="D56" s="138">
        <v>17874.39</v>
      </c>
      <c r="E56" s="99">
        <v>16351.36</v>
      </c>
      <c r="F56" s="128"/>
    </row>
    <row r="57" spans="1:6" ht="21">
      <c r="A57" s="97">
        <v>45</v>
      </c>
      <c r="B57" s="94" t="s">
        <v>228</v>
      </c>
      <c r="C57" s="82"/>
      <c r="D57" s="139">
        <v>35830.73</v>
      </c>
      <c r="E57" s="84">
        <v>31355.72</v>
      </c>
      <c r="F57" s="128"/>
    </row>
    <row r="58" spans="1:6" ht="21">
      <c r="A58" s="71"/>
      <c r="B58" s="77" t="s">
        <v>229</v>
      </c>
      <c r="C58" s="78"/>
      <c r="D58" s="140">
        <f>D59+D60+D61</f>
        <v>192836.28</v>
      </c>
      <c r="E58" s="80">
        <v>237581.57</v>
      </c>
      <c r="F58" s="128"/>
    </row>
    <row r="59" spans="1:7" ht="21">
      <c r="A59" s="97" t="s">
        <v>355</v>
      </c>
      <c r="B59" s="81" t="s">
        <v>230</v>
      </c>
      <c r="C59" s="82"/>
      <c r="D59" s="139">
        <v>112766.79000000001</v>
      </c>
      <c r="E59" s="84">
        <v>125534.08</v>
      </c>
      <c r="F59" s="92"/>
      <c r="G59" s="144">
        <f>+F54-F58</f>
        <v>0</v>
      </c>
    </row>
    <row r="60" spans="1:6" ht="21">
      <c r="A60" s="97">
        <v>473.474</v>
      </c>
      <c r="B60" s="81" t="s">
        <v>231</v>
      </c>
      <c r="C60" s="82"/>
      <c r="D60" s="139">
        <v>72571.20999999999</v>
      </c>
      <c r="E60" s="84">
        <v>89428.06</v>
      </c>
      <c r="F60" s="92"/>
    </row>
    <row r="61" spans="1:5" ht="21">
      <c r="A61" s="97">
        <v>476</v>
      </c>
      <c r="B61" s="81" t="s">
        <v>232</v>
      </c>
      <c r="C61" s="82"/>
      <c r="D61" s="139">
        <v>7498.28</v>
      </c>
      <c r="E61" s="84">
        <v>22619.43</v>
      </c>
    </row>
    <row r="62" spans="1:5" ht="21">
      <c r="A62" s="71"/>
      <c r="B62" s="94" t="s">
        <v>233</v>
      </c>
      <c r="C62" s="82"/>
      <c r="D62" s="141">
        <f>D63+D64+D65+D66</f>
        <v>14447.539999999999</v>
      </c>
      <c r="E62" s="96">
        <v>61582.58</v>
      </c>
    </row>
    <row r="63" spans="1:5" ht="42">
      <c r="A63" s="97" t="s">
        <v>356</v>
      </c>
      <c r="B63" s="85" t="s">
        <v>234</v>
      </c>
      <c r="C63" s="100"/>
      <c r="D63" s="139">
        <v>2297.54</v>
      </c>
      <c r="E63" s="84">
        <v>24086.47</v>
      </c>
    </row>
    <row r="64" spans="1:5" ht="21">
      <c r="A64" s="97">
        <v>431</v>
      </c>
      <c r="B64" s="81" t="s">
        <v>235</v>
      </c>
      <c r="C64" s="82"/>
      <c r="D64" s="139">
        <v>4857.15</v>
      </c>
      <c r="E64" s="84">
        <v>18984.84</v>
      </c>
    </row>
    <row r="65" spans="1:5" ht="21">
      <c r="A65" s="97">
        <v>433</v>
      </c>
      <c r="B65" s="81" t="s">
        <v>236</v>
      </c>
      <c r="C65" s="82"/>
      <c r="D65" s="139">
        <v>5613.82</v>
      </c>
      <c r="E65" s="84">
        <f>18511.27-9373.69</f>
        <v>9137.58</v>
      </c>
    </row>
    <row r="66" spans="1:5" ht="21">
      <c r="A66" s="97">
        <v>439</v>
      </c>
      <c r="B66" s="81" t="s">
        <v>237</v>
      </c>
      <c r="C66" s="82"/>
      <c r="D66" s="139">
        <v>1679.03</v>
      </c>
      <c r="E66" s="84">
        <v>9373.69</v>
      </c>
    </row>
    <row r="67" spans="1:5" ht="21">
      <c r="A67" s="71"/>
      <c r="B67" s="77" t="s">
        <v>238</v>
      </c>
      <c r="C67" s="78"/>
      <c r="D67" s="140">
        <f>D68+D69+D70+D71+D72+D73</f>
        <v>164709.53999999998</v>
      </c>
      <c r="E67" s="80">
        <v>181585.55</v>
      </c>
    </row>
    <row r="68" spans="1:5" ht="63">
      <c r="A68" s="97">
        <v>443.446</v>
      </c>
      <c r="B68" s="85" t="s">
        <v>239</v>
      </c>
      <c r="C68" s="82"/>
      <c r="D68" s="139">
        <v>39095.97</v>
      </c>
      <c r="E68" s="84">
        <v>35123.55</v>
      </c>
    </row>
    <row r="69" spans="1:5" ht="21">
      <c r="A69" s="97">
        <v>442</v>
      </c>
      <c r="B69" s="81" t="s">
        <v>240</v>
      </c>
      <c r="C69" s="82"/>
      <c r="D69" s="139">
        <v>4429.19</v>
      </c>
      <c r="E69" s="84">
        <v>4055.96</v>
      </c>
    </row>
    <row r="70" spans="1:5" ht="21">
      <c r="A70" s="97">
        <v>445</v>
      </c>
      <c r="B70" s="81" t="s">
        <v>241</v>
      </c>
      <c r="C70" s="82"/>
      <c r="D70" s="139">
        <v>5752.360000000001</v>
      </c>
      <c r="E70" s="84">
        <v>4851.88</v>
      </c>
    </row>
    <row r="71" spans="1:5" ht="21">
      <c r="A71" s="97">
        <v>447</v>
      </c>
      <c r="B71" s="81" t="s">
        <v>242</v>
      </c>
      <c r="C71" s="82"/>
      <c r="D71" s="139">
        <v>55992.79</v>
      </c>
      <c r="E71" s="84">
        <v>28585.04</v>
      </c>
    </row>
    <row r="72" spans="1:5" ht="21">
      <c r="A72" s="97">
        <v>448</v>
      </c>
      <c r="B72" s="81" t="s">
        <v>243</v>
      </c>
      <c r="C72" s="82"/>
      <c r="D72" s="139">
        <v>17046.76</v>
      </c>
      <c r="E72" s="84">
        <v>63278.56</v>
      </c>
    </row>
    <row r="73" spans="1:5" ht="21">
      <c r="A73" s="97">
        <v>444.449</v>
      </c>
      <c r="B73" s="81" t="s">
        <v>244</v>
      </c>
      <c r="C73" s="82"/>
      <c r="D73" s="139">
        <v>42392.47</v>
      </c>
      <c r="E73" s="84">
        <v>45690.56</v>
      </c>
    </row>
    <row r="74" spans="1:5" ht="21">
      <c r="A74" s="97">
        <v>48</v>
      </c>
      <c r="B74" s="94" t="s">
        <v>245</v>
      </c>
      <c r="C74" s="82"/>
      <c r="D74" s="142">
        <v>16926.87</v>
      </c>
      <c r="E74" s="84">
        <v>20604.2</v>
      </c>
    </row>
    <row r="75" spans="1:5" ht="21">
      <c r="A75" s="97">
        <v>706</v>
      </c>
      <c r="B75" s="101" t="s">
        <v>246</v>
      </c>
      <c r="C75" s="102"/>
      <c r="D75" s="143">
        <v>-49926.31</v>
      </c>
      <c r="E75" s="103">
        <v>-48550.34</v>
      </c>
    </row>
    <row r="76" spans="1:5" ht="21">
      <c r="A76" s="73"/>
      <c r="B76" s="77" t="s">
        <v>247</v>
      </c>
      <c r="C76" s="104"/>
      <c r="D76" s="105">
        <f>D53-D54</f>
        <v>168196.2099999995</v>
      </c>
      <c r="E76" s="106">
        <v>10439.979999999981</v>
      </c>
    </row>
    <row r="77" spans="1:5" ht="21">
      <c r="A77" s="73"/>
      <c r="B77" s="101" t="s">
        <v>248</v>
      </c>
      <c r="C77" s="102"/>
      <c r="D77" s="95">
        <f>D92+D109</f>
        <v>180229.48</v>
      </c>
      <c r="E77" s="96">
        <v>170769.15</v>
      </c>
    </row>
    <row r="78" spans="1:5" ht="21">
      <c r="A78" s="73"/>
      <c r="B78" s="94" t="s">
        <v>249</v>
      </c>
      <c r="C78" s="82"/>
      <c r="D78" s="95">
        <f>D79+D80+D81+D82+D83+D84</f>
        <v>172993.83000000002</v>
      </c>
      <c r="E78" s="96">
        <v>171381.22</v>
      </c>
    </row>
    <row r="79" spans="1:5" ht="21">
      <c r="A79" s="73">
        <v>770</v>
      </c>
      <c r="B79" s="81" t="s">
        <v>250</v>
      </c>
      <c r="C79" s="82"/>
      <c r="D79" s="83">
        <v>169579.32</v>
      </c>
      <c r="E79" s="84">
        <v>166016.5</v>
      </c>
    </row>
    <row r="80" spans="1:5" ht="42">
      <c r="A80" s="73">
        <v>771</v>
      </c>
      <c r="B80" s="85" t="s">
        <v>251</v>
      </c>
      <c r="C80" s="82"/>
      <c r="D80" s="83"/>
      <c r="E80" s="84">
        <v>0</v>
      </c>
    </row>
    <row r="81" spans="1:5" ht="21">
      <c r="A81" s="73">
        <v>772</v>
      </c>
      <c r="B81" s="81" t="s">
        <v>252</v>
      </c>
      <c r="C81" s="82"/>
      <c r="D81" s="83"/>
      <c r="E81" s="84"/>
    </row>
    <row r="82" spans="1:5" ht="21">
      <c r="A82" s="73">
        <v>774</v>
      </c>
      <c r="B82" s="81" t="s">
        <v>253</v>
      </c>
      <c r="C82" s="82"/>
      <c r="D82" s="83"/>
      <c r="E82" s="84"/>
    </row>
    <row r="83" spans="1:5" ht="21">
      <c r="A83" s="73">
        <v>775</v>
      </c>
      <c r="B83" s="81" t="s">
        <v>254</v>
      </c>
      <c r="C83" s="82"/>
      <c r="D83" s="83"/>
      <c r="E83" s="84"/>
    </row>
    <row r="84" spans="1:5" ht="42">
      <c r="A84" s="107" t="s">
        <v>255</v>
      </c>
      <c r="B84" s="81" t="s">
        <v>256</v>
      </c>
      <c r="C84" s="82"/>
      <c r="D84" s="83">
        <v>3414.51</v>
      </c>
      <c r="E84" s="84">
        <v>5364.72</v>
      </c>
    </row>
    <row r="85" spans="1:5" ht="21">
      <c r="A85" s="108"/>
      <c r="B85" s="101" t="s">
        <v>257</v>
      </c>
      <c r="C85" s="102"/>
      <c r="D85" s="109">
        <f>D86+D87+D88+D89+D90+D91</f>
        <v>4394.15</v>
      </c>
      <c r="E85" s="110">
        <v>4053.09</v>
      </c>
    </row>
    <row r="86" spans="1:5" ht="21">
      <c r="A86" s="73">
        <v>730</v>
      </c>
      <c r="B86" s="81" t="s">
        <v>258</v>
      </c>
      <c r="C86" s="82"/>
      <c r="D86" s="83"/>
      <c r="E86" s="84">
        <v>72.44</v>
      </c>
    </row>
    <row r="87" spans="1:5" ht="21">
      <c r="A87" s="73">
        <v>732</v>
      </c>
      <c r="B87" s="81" t="s">
        <v>259</v>
      </c>
      <c r="C87" s="82"/>
      <c r="D87" s="83"/>
      <c r="E87" s="84"/>
    </row>
    <row r="88" spans="1:5" ht="21">
      <c r="A88" s="73">
        <v>734</v>
      </c>
      <c r="B88" s="111" t="s">
        <v>260</v>
      </c>
      <c r="C88" s="78"/>
      <c r="D88" s="98"/>
      <c r="E88" s="99"/>
    </row>
    <row r="89" spans="1:5" ht="21">
      <c r="A89" s="73">
        <v>735</v>
      </c>
      <c r="B89" s="81" t="s">
        <v>261</v>
      </c>
      <c r="C89" s="82"/>
      <c r="D89" s="83"/>
      <c r="E89" s="84"/>
    </row>
    <row r="90" spans="1:5" ht="21">
      <c r="A90" s="107" t="s">
        <v>262</v>
      </c>
      <c r="B90" s="81" t="s">
        <v>263</v>
      </c>
      <c r="C90" s="82"/>
      <c r="D90" s="83"/>
      <c r="E90" s="84"/>
    </row>
    <row r="91" spans="1:5" ht="21">
      <c r="A91" s="107" t="s">
        <v>364</v>
      </c>
      <c r="B91" s="81" t="s">
        <v>264</v>
      </c>
      <c r="C91" s="82"/>
      <c r="D91" s="83">
        <v>4394.15</v>
      </c>
      <c r="E91" s="84">
        <v>3980.65</v>
      </c>
    </row>
    <row r="92" spans="1:5" ht="42">
      <c r="A92" s="73"/>
      <c r="B92" s="112" t="s">
        <v>265</v>
      </c>
      <c r="C92" s="82"/>
      <c r="D92" s="95">
        <f>D78-D85</f>
        <v>168599.68000000002</v>
      </c>
      <c r="E92" s="96">
        <v>167328.13</v>
      </c>
    </row>
    <row r="93" spans="1:5" ht="21">
      <c r="A93" s="73"/>
      <c r="B93" s="113" t="s">
        <v>266</v>
      </c>
      <c r="C93" s="82"/>
      <c r="D93" s="95">
        <f>D94+D95+D96+D97+D98+D99+D100</f>
        <v>11754.6</v>
      </c>
      <c r="E93" s="96">
        <v>3441.02</v>
      </c>
    </row>
    <row r="94" spans="1:5" ht="21">
      <c r="A94" s="73">
        <v>770</v>
      </c>
      <c r="B94" s="81" t="s">
        <v>267</v>
      </c>
      <c r="C94" s="82"/>
      <c r="D94" s="83"/>
      <c r="E94" s="84"/>
    </row>
    <row r="95" spans="1:5" ht="21">
      <c r="A95" s="73">
        <v>772</v>
      </c>
      <c r="B95" s="81" t="s">
        <v>268</v>
      </c>
      <c r="C95" s="82"/>
      <c r="D95" s="83"/>
      <c r="E95" s="84"/>
    </row>
    <row r="96" spans="1:5" ht="21">
      <c r="A96" s="114">
        <v>771774</v>
      </c>
      <c r="B96" s="81" t="s">
        <v>269</v>
      </c>
      <c r="C96" s="82"/>
      <c r="D96" s="83"/>
      <c r="E96" s="84"/>
    </row>
    <row r="97" spans="1:5" ht="21">
      <c r="A97" s="73">
        <v>773</v>
      </c>
      <c r="B97" s="81" t="s">
        <v>270</v>
      </c>
      <c r="C97" s="82"/>
      <c r="D97" s="83"/>
      <c r="E97" s="84"/>
    </row>
    <row r="98" spans="1:5" ht="21">
      <c r="A98" s="73" t="s">
        <v>271</v>
      </c>
      <c r="B98" s="81" t="s">
        <v>272</v>
      </c>
      <c r="C98" s="82"/>
      <c r="D98" s="83"/>
      <c r="E98" s="84"/>
    </row>
    <row r="99" spans="1:5" ht="21">
      <c r="A99" s="73" t="s">
        <v>273</v>
      </c>
      <c r="B99" s="81" t="s">
        <v>274</v>
      </c>
      <c r="C99" s="82"/>
      <c r="D99" s="83"/>
      <c r="E99" s="84"/>
    </row>
    <row r="100" spans="1:5" ht="21">
      <c r="A100" s="107" t="s">
        <v>365</v>
      </c>
      <c r="B100" s="81" t="s">
        <v>275</v>
      </c>
      <c r="C100" s="82"/>
      <c r="D100" s="83">
        <v>11754.6</v>
      </c>
      <c r="E100" s="84">
        <v>3441.02</v>
      </c>
    </row>
    <row r="101" spans="1:5" ht="21">
      <c r="A101" s="73"/>
      <c r="B101" s="113" t="s">
        <v>276</v>
      </c>
      <c r="C101" s="82"/>
      <c r="D101" s="95">
        <f>D102+D103+D104+D105+D106+D107+D108</f>
        <v>124.8</v>
      </c>
      <c r="E101" s="96">
        <v>0</v>
      </c>
    </row>
    <row r="102" spans="1:5" ht="21">
      <c r="A102" s="73">
        <v>730</v>
      </c>
      <c r="B102" s="81" t="s">
        <v>277</v>
      </c>
      <c r="C102" s="82"/>
      <c r="D102" s="83">
        <f>66.22+58.58</f>
        <v>124.8</v>
      </c>
      <c r="E102" s="84"/>
    </row>
    <row r="103" spans="1:5" ht="21">
      <c r="A103" s="73">
        <v>732</v>
      </c>
      <c r="B103" s="81" t="s">
        <v>278</v>
      </c>
      <c r="C103" s="82"/>
      <c r="D103" s="83"/>
      <c r="E103" s="84"/>
    </row>
    <row r="104" spans="1:5" ht="21">
      <c r="A104" s="73" t="s">
        <v>351</v>
      </c>
      <c r="B104" s="81" t="s">
        <v>279</v>
      </c>
      <c r="C104" s="82"/>
      <c r="D104" s="83"/>
      <c r="E104" s="84"/>
    </row>
    <row r="105" spans="1:5" ht="21">
      <c r="A105" s="107" t="s">
        <v>280</v>
      </c>
      <c r="B105" s="81" t="s">
        <v>281</v>
      </c>
      <c r="C105" s="82"/>
      <c r="D105" s="83"/>
      <c r="E105" s="84"/>
    </row>
    <row r="106" spans="1:5" ht="21">
      <c r="A106" s="107" t="s">
        <v>282</v>
      </c>
      <c r="B106" s="85" t="s">
        <v>283</v>
      </c>
      <c r="C106" s="82"/>
      <c r="D106" s="83"/>
      <c r="E106" s="84"/>
    </row>
    <row r="107" spans="1:5" ht="21">
      <c r="A107" s="114">
        <v>745746747</v>
      </c>
      <c r="B107" s="81" t="s">
        <v>284</v>
      </c>
      <c r="C107" s="82"/>
      <c r="D107" s="83"/>
      <c r="E107" s="84"/>
    </row>
    <row r="108" spans="1:5" ht="21">
      <c r="A108" s="114">
        <v>748749</v>
      </c>
      <c r="B108" s="81" t="s">
        <v>285</v>
      </c>
      <c r="C108" s="82"/>
      <c r="D108" s="83"/>
      <c r="E108" s="84"/>
    </row>
    <row r="109" spans="1:5" ht="42">
      <c r="A109" s="73"/>
      <c r="B109" s="112" t="s">
        <v>286</v>
      </c>
      <c r="C109" s="82"/>
      <c r="D109" s="95">
        <f>D93-D101</f>
        <v>11629.800000000001</v>
      </c>
      <c r="E109" s="96">
        <v>3441.02</v>
      </c>
    </row>
    <row r="110" spans="1:5" ht="21">
      <c r="A110" s="73"/>
      <c r="B110" s="74" t="s">
        <v>287</v>
      </c>
      <c r="C110" s="115"/>
      <c r="D110" s="116">
        <f>D76+D77</f>
        <v>348425.6899999995</v>
      </c>
      <c r="E110" s="117">
        <v>181209.12999999998</v>
      </c>
    </row>
    <row r="111" spans="1:5" ht="21">
      <c r="A111" s="73"/>
      <c r="B111" s="94" t="s">
        <v>288</v>
      </c>
      <c r="C111" s="82"/>
      <c r="D111" s="95">
        <f>D112+D113</f>
        <v>0</v>
      </c>
      <c r="E111" s="96">
        <v>0</v>
      </c>
    </row>
    <row r="112" spans="1:5" ht="21">
      <c r="A112" s="73">
        <v>820</v>
      </c>
      <c r="B112" s="81" t="s">
        <v>289</v>
      </c>
      <c r="C112" s="82"/>
      <c r="D112" s="118"/>
      <c r="E112" s="84"/>
    </row>
    <row r="113" spans="1:5" ht="21">
      <c r="A113" s="73">
        <v>823</v>
      </c>
      <c r="B113" s="81" t="s">
        <v>290</v>
      </c>
      <c r="C113" s="82"/>
      <c r="D113" s="118"/>
      <c r="E113" s="84"/>
    </row>
    <row r="114" spans="1:5" ht="21">
      <c r="A114" s="73"/>
      <c r="B114" s="94" t="s">
        <v>291</v>
      </c>
      <c r="C114" s="100"/>
      <c r="D114" s="95"/>
      <c r="E114" s="96"/>
    </row>
    <row r="115" spans="1:5" ht="21">
      <c r="A115" s="73"/>
      <c r="B115" s="94" t="s">
        <v>292</v>
      </c>
      <c r="C115" s="82"/>
      <c r="D115" s="83"/>
      <c r="E115" s="84"/>
    </row>
    <row r="116" spans="1:5" ht="21">
      <c r="A116" s="107" t="s">
        <v>293</v>
      </c>
      <c r="B116" s="81" t="s">
        <v>294</v>
      </c>
      <c r="C116" s="82"/>
      <c r="D116" s="83"/>
      <c r="E116" s="84"/>
    </row>
    <row r="117" spans="1:5" ht="21">
      <c r="A117" s="119"/>
      <c r="B117" s="120" t="s">
        <v>295</v>
      </c>
      <c r="C117" s="121"/>
      <c r="D117" s="122"/>
      <c r="E117" s="123"/>
    </row>
    <row r="118" spans="1:5" ht="21">
      <c r="A118" s="124"/>
      <c r="B118" s="125"/>
      <c r="C118" s="126"/>
      <c r="D118" s="126"/>
      <c r="E118" s="126"/>
    </row>
    <row r="119" spans="1:5" s="62" customFormat="1" ht="21">
      <c r="A119" s="127" t="s">
        <v>342</v>
      </c>
      <c r="B119" s="127"/>
      <c r="C119" s="127"/>
      <c r="D119" s="127"/>
      <c r="E119" s="127"/>
    </row>
    <row r="120" spans="1:5" ht="21">
      <c r="A120" s="127" t="s">
        <v>343</v>
      </c>
      <c r="B120" s="127"/>
      <c r="C120" s="92"/>
      <c r="D120" s="128"/>
      <c r="E120" s="128"/>
    </row>
    <row r="121" spans="1:5" ht="21">
      <c r="A121" s="127"/>
      <c r="B121" s="127"/>
      <c r="C121" s="129"/>
      <c r="D121" s="128"/>
      <c r="E121" s="130"/>
    </row>
    <row r="122" spans="1:5" ht="21">
      <c r="A122" s="62" t="s">
        <v>347</v>
      </c>
      <c r="B122" s="62"/>
      <c r="C122" s="92"/>
      <c r="D122" s="128"/>
      <c r="E122" s="92"/>
    </row>
    <row r="123" spans="1:5" ht="21">
      <c r="A123" s="131" t="s">
        <v>368</v>
      </c>
      <c r="B123" s="132"/>
      <c r="C123" s="133"/>
      <c r="D123" s="134"/>
      <c r="E123" s="135"/>
    </row>
    <row r="124" spans="3:5" ht="21">
      <c r="C124" s="92"/>
      <c r="D124" s="134"/>
      <c r="E124" s="128"/>
    </row>
    <row r="125" spans="3:5" ht="21">
      <c r="C125" s="92"/>
      <c r="D125" s="136"/>
      <c r="E125" s="92"/>
    </row>
    <row r="126" spans="3:5" ht="21">
      <c r="C126" s="92"/>
      <c r="D126" s="136"/>
      <c r="E126" s="137"/>
    </row>
    <row r="127" spans="3:5" ht="21">
      <c r="C127" s="92"/>
      <c r="D127" s="128"/>
      <c r="E127" s="137"/>
    </row>
    <row r="128" spans="3:5" ht="21">
      <c r="C128" s="92"/>
      <c r="D128" s="128"/>
      <c r="E128" s="137"/>
    </row>
    <row r="129" spans="3:5" ht="21">
      <c r="C129" s="92"/>
      <c r="D129" s="92"/>
      <c r="E129" s="92"/>
    </row>
    <row r="130" spans="3:5" ht="21">
      <c r="C130" s="128"/>
      <c r="D130" s="92"/>
      <c r="E130" s="92"/>
    </row>
    <row r="131" spans="3:5" ht="21">
      <c r="C131" s="128"/>
      <c r="D131" s="136"/>
      <c r="E131" s="92"/>
    </row>
    <row r="132" spans="3:5" ht="21">
      <c r="C132" s="128"/>
      <c r="D132" s="137"/>
      <c r="E132" s="92"/>
    </row>
    <row r="133" spans="3:5" ht="21">
      <c r="C133" s="128"/>
      <c r="D133" s="92"/>
      <c r="E133" s="92"/>
    </row>
    <row r="134" ht="21">
      <c r="C134" s="63"/>
    </row>
    <row r="135" ht="21">
      <c r="C135" s="63"/>
    </row>
  </sheetData>
  <sheetProtection/>
  <mergeCells count="1">
    <mergeCell ref="A1:B1"/>
  </mergeCells>
  <printOptions/>
  <pageMargins left="0.25" right="0.25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38">
      <selection activeCell="C64" sqref="C64"/>
    </sheetView>
  </sheetViews>
  <sheetFormatPr defaultColWidth="9.140625" defaultRowHeight="15"/>
  <cols>
    <col min="1" max="1" width="11.00390625" style="0" customWidth="1"/>
    <col min="2" max="2" width="52.7109375" style="0" bestFit="1" customWidth="1"/>
    <col min="3" max="3" width="16.28125" style="0" customWidth="1"/>
    <col min="4" max="4" width="20.140625" style="18" customWidth="1"/>
    <col min="5" max="5" width="21.57421875" style="18" customWidth="1"/>
  </cols>
  <sheetData>
    <row r="1" spans="1:5" ht="15">
      <c r="A1" s="59" t="s">
        <v>358</v>
      </c>
      <c r="B1" s="59"/>
      <c r="C1" s="59"/>
      <c r="D1" s="60"/>
      <c r="E1" s="19"/>
    </row>
    <row r="2" spans="1:5" ht="15">
      <c r="A2" s="6" t="s">
        <v>344</v>
      </c>
      <c r="B2" s="6"/>
      <c r="C2" s="6"/>
      <c r="D2" s="19"/>
      <c r="E2" s="19"/>
    </row>
    <row r="3" spans="1:5" ht="15">
      <c r="A3" s="6" t="s">
        <v>345</v>
      </c>
      <c r="B3" s="6"/>
      <c r="C3" s="6"/>
      <c r="D3" s="19"/>
      <c r="E3" s="19"/>
    </row>
    <row r="4" spans="1:5" ht="15">
      <c r="A4" s="6" t="s">
        <v>346</v>
      </c>
      <c r="B4" s="6"/>
      <c r="C4" s="6"/>
      <c r="D4" s="19"/>
      <c r="E4" s="19"/>
    </row>
    <row r="5" spans="1:5" ht="15">
      <c r="A5" s="194" t="s">
        <v>339</v>
      </c>
      <c r="B5" s="194"/>
      <c r="C5" s="194"/>
      <c r="D5" s="194"/>
      <c r="E5" s="194"/>
    </row>
    <row r="6" spans="1:5" ht="15">
      <c r="A6" s="195" t="s">
        <v>367</v>
      </c>
      <c r="B6" s="195"/>
      <c r="C6" s="195"/>
      <c r="D6" s="195"/>
      <c r="E6" s="195"/>
    </row>
    <row r="7" spans="1:5" ht="15">
      <c r="A7" s="196"/>
      <c r="B7" s="196" t="s">
        <v>0</v>
      </c>
      <c r="C7" s="197" t="s">
        <v>1</v>
      </c>
      <c r="D7" s="198" t="s">
        <v>2</v>
      </c>
      <c r="E7" s="198"/>
    </row>
    <row r="8" spans="1:5" ht="15">
      <c r="A8" s="196"/>
      <c r="B8" s="196"/>
      <c r="C8" s="197"/>
      <c r="D8" s="20" t="s">
        <v>3</v>
      </c>
      <c r="E8" s="20" t="s">
        <v>4</v>
      </c>
    </row>
    <row r="9" spans="1:5" ht="15">
      <c r="A9" s="21"/>
      <c r="B9" s="21">
        <v>1</v>
      </c>
      <c r="C9" s="21">
        <v>2</v>
      </c>
      <c r="D9" s="22" t="s">
        <v>359</v>
      </c>
      <c r="E9" s="22" t="s">
        <v>360</v>
      </c>
    </row>
    <row r="10" spans="1:5" ht="15">
      <c r="A10" s="23" t="s">
        <v>5</v>
      </c>
      <c r="B10" s="24" t="s">
        <v>6</v>
      </c>
      <c r="C10" s="25"/>
      <c r="D10" s="26">
        <f>D25</f>
        <v>32355.049999999348</v>
      </c>
      <c r="E10" s="26">
        <f>E25</f>
        <v>1098714.3600000031</v>
      </c>
    </row>
    <row r="11" spans="1:5" ht="15">
      <c r="A11" s="27">
        <v>1</v>
      </c>
      <c r="B11" s="28" t="s">
        <v>7</v>
      </c>
      <c r="C11" s="29"/>
      <c r="D11" s="30">
        <v>4163579.32</v>
      </c>
      <c r="E11" s="30">
        <f>E12+E13+E14+E15</f>
        <v>18148909.94</v>
      </c>
    </row>
    <row r="12" spans="1:5" ht="17.25" customHeight="1">
      <c r="A12" s="31"/>
      <c r="B12" s="32" t="s">
        <v>8</v>
      </c>
      <c r="C12" s="29"/>
      <c r="D12" s="33">
        <v>2513096.1499999994</v>
      </c>
      <c r="E12" s="33">
        <v>12128505.070000002</v>
      </c>
    </row>
    <row r="13" spans="1:5" ht="15">
      <c r="A13" s="31"/>
      <c r="B13" s="34" t="s">
        <v>9</v>
      </c>
      <c r="C13" s="29"/>
      <c r="D13" s="33">
        <v>231027.7</v>
      </c>
      <c r="E13" s="33">
        <v>77434.29000000001</v>
      </c>
    </row>
    <row r="14" spans="1:5" ht="15">
      <c r="A14" s="31"/>
      <c r="B14" s="34" t="s">
        <v>10</v>
      </c>
      <c r="C14" s="29"/>
      <c r="D14" s="33">
        <v>1349264.83</v>
      </c>
      <c r="E14" s="33">
        <f>760244.89+5159665.56</f>
        <v>5919910.449999999</v>
      </c>
    </row>
    <row r="15" spans="1:5" ht="15">
      <c r="A15" s="31"/>
      <c r="B15" s="34" t="s">
        <v>11</v>
      </c>
      <c r="C15" s="29"/>
      <c r="D15" s="33">
        <v>70190.64</v>
      </c>
      <c r="E15" s="33">
        <v>23060.13</v>
      </c>
    </row>
    <row r="16" spans="1:5" ht="15">
      <c r="A16" s="27">
        <v>2</v>
      </c>
      <c r="B16" s="28" t="s">
        <v>12</v>
      </c>
      <c r="C16" s="29"/>
      <c r="D16" s="26">
        <f>D17+D18+D19+D20+D21+D22+D23+D24</f>
        <v>4131224.2700000005</v>
      </c>
      <c r="E16" s="26">
        <f>E17+E18+E19+E20+E21+E22+E23+E24</f>
        <v>17050195.58</v>
      </c>
    </row>
    <row r="17" spans="1:5" ht="26.25">
      <c r="A17" s="35"/>
      <c r="B17" s="32" t="s">
        <v>13</v>
      </c>
      <c r="C17" s="29"/>
      <c r="D17" s="36">
        <v>1184383.5100000002</v>
      </c>
      <c r="E17" s="36">
        <v>4142928.0799999996</v>
      </c>
    </row>
    <row r="18" spans="1:5" ht="26.25">
      <c r="A18" s="35"/>
      <c r="B18" s="32" t="s">
        <v>14</v>
      </c>
      <c r="C18" s="29"/>
      <c r="D18" s="36">
        <v>271838.22</v>
      </c>
      <c r="E18" s="36">
        <v>882190.27</v>
      </c>
    </row>
    <row r="19" spans="1:5" ht="26.25">
      <c r="A19" s="35"/>
      <c r="B19" s="32" t="s">
        <v>15</v>
      </c>
      <c r="C19" s="29"/>
      <c r="D19" s="36">
        <v>681894.77</v>
      </c>
      <c r="E19" s="36">
        <v>2666089.25</v>
      </c>
    </row>
    <row r="20" spans="1:5" ht="15">
      <c r="A20" s="35"/>
      <c r="B20" s="32" t="s">
        <v>16</v>
      </c>
      <c r="C20" s="29"/>
      <c r="D20" s="36">
        <v>333552.37</v>
      </c>
      <c r="E20" s="36">
        <v>1169408.73</v>
      </c>
    </row>
    <row r="21" spans="1:5" ht="15">
      <c r="A21" s="35"/>
      <c r="B21" s="32" t="s">
        <v>17</v>
      </c>
      <c r="C21" s="29"/>
      <c r="D21" s="36">
        <v>23615.49</v>
      </c>
      <c r="E21" s="36">
        <v>136428.61000000002</v>
      </c>
    </row>
    <row r="22" spans="1:5" ht="15">
      <c r="A22" s="35"/>
      <c r="B22" s="32" t="s">
        <v>18</v>
      </c>
      <c r="C22" s="29"/>
      <c r="D22" s="36">
        <v>126645.47999999998</v>
      </c>
      <c r="E22" s="36">
        <v>662742.75</v>
      </c>
    </row>
    <row r="23" spans="1:5" ht="15">
      <c r="A23" s="35"/>
      <c r="B23" s="32" t="s">
        <v>19</v>
      </c>
      <c r="C23" s="29"/>
      <c r="D23" s="36">
        <v>1509294.4300000002</v>
      </c>
      <c r="E23" s="36">
        <f>2415230.8+4975177.09</f>
        <v>7390407.89</v>
      </c>
    </row>
    <row r="24" spans="1:5" ht="15">
      <c r="A24" s="35"/>
      <c r="B24" s="32" t="s">
        <v>20</v>
      </c>
      <c r="C24" s="29"/>
      <c r="D24" s="36">
        <v>0</v>
      </c>
      <c r="E24" s="36">
        <v>0</v>
      </c>
    </row>
    <row r="25" spans="1:5" ht="15">
      <c r="A25" s="27">
        <v>3</v>
      </c>
      <c r="B25" s="28" t="s">
        <v>21</v>
      </c>
      <c r="C25" s="29"/>
      <c r="D25" s="26">
        <f>D11-D16</f>
        <v>32355.049999999348</v>
      </c>
      <c r="E25" s="26">
        <f>E11-E16</f>
        <v>1098714.3600000031</v>
      </c>
    </row>
    <row r="26" spans="1:5" ht="15">
      <c r="A26" s="23" t="s">
        <v>22</v>
      </c>
      <c r="B26" s="24" t="s">
        <v>23</v>
      </c>
      <c r="C26" s="29"/>
      <c r="D26" s="26">
        <f>D42</f>
        <v>451241.67000000004</v>
      </c>
      <c r="E26" s="26">
        <f>E42</f>
        <v>1140377.0999999987</v>
      </c>
    </row>
    <row r="27" spans="1:5" ht="15">
      <c r="A27" s="27">
        <v>1</v>
      </c>
      <c r="B27" s="28" t="s">
        <v>24</v>
      </c>
      <c r="C27" s="29"/>
      <c r="D27" s="26">
        <f>D28+D29+D30+D31+D32</f>
        <v>759245.39</v>
      </c>
      <c r="E27" s="26">
        <f>E28+E29+E30+E31+E32</f>
        <v>8516930.43</v>
      </c>
    </row>
    <row r="28" spans="1:5" ht="15">
      <c r="A28" s="31"/>
      <c r="B28" s="34" t="s">
        <v>25</v>
      </c>
      <c r="C28" s="29"/>
      <c r="D28" s="36"/>
      <c r="E28" s="36">
        <v>0</v>
      </c>
    </row>
    <row r="29" spans="1:5" ht="15">
      <c r="A29" s="31"/>
      <c r="B29" s="34" t="s">
        <v>26</v>
      </c>
      <c r="C29" s="29"/>
      <c r="D29" s="36">
        <v>751692.18</v>
      </c>
      <c r="E29" s="36">
        <v>8483885.64</v>
      </c>
    </row>
    <row r="30" spans="1:5" ht="15">
      <c r="A30" s="31"/>
      <c r="B30" s="34" t="s">
        <v>27</v>
      </c>
      <c r="C30" s="29"/>
      <c r="D30" s="36">
        <v>2118.87</v>
      </c>
      <c r="E30" s="36">
        <v>5664.29</v>
      </c>
    </row>
    <row r="31" spans="1:5" ht="15">
      <c r="A31" s="31"/>
      <c r="B31" s="32" t="s">
        <v>28</v>
      </c>
      <c r="C31" s="29"/>
      <c r="D31" s="36">
        <v>4427.25</v>
      </c>
      <c r="E31" s="36">
        <v>27380.5</v>
      </c>
    </row>
    <row r="32" spans="1:5" ht="15">
      <c r="A32" s="31"/>
      <c r="B32" s="32" t="s">
        <v>29</v>
      </c>
      <c r="C32" s="29"/>
      <c r="D32" s="36">
        <v>1007.0899999999999</v>
      </c>
      <c r="E32" s="36"/>
    </row>
    <row r="33" spans="1:5" ht="15">
      <c r="A33" s="27">
        <v>2</v>
      </c>
      <c r="B33" s="28" t="s">
        <v>30</v>
      </c>
      <c r="C33" s="29"/>
      <c r="D33" s="26">
        <f>D34+D35+D36+D37+D38+D39+D40+D41</f>
        <v>308003.72</v>
      </c>
      <c r="E33" s="26">
        <f>E34+E35+E36+E37+E38+E39+E40+E41</f>
        <v>7376553.330000001</v>
      </c>
    </row>
    <row r="34" spans="1:5" ht="26.25">
      <c r="A34" s="31"/>
      <c r="B34" s="32" t="s">
        <v>31</v>
      </c>
      <c r="C34" s="29"/>
      <c r="D34" s="36"/>
      <c r="E34" s="36">
        <v>6401612.350000001</v>
      </c>
    </row>
    <row r="35" spans="1:5" ht="26.25">
      <c r="A35" s="31"/>
      <c r="B35" s="32" t="s">
        <v>32</v>
      </c>
      <c r="C35" s="29"/>
      <c r="D35" s="36"/>
      <c r="E35" s="36">
        <v>0</v>
      </c>
    </row>
    <row r="36" spans="1:5" ht="39">
      <c r="A36" s="31"/>
      <c r="B36" s="32" t="s">
        <v>33</v>
      </c>
      <c r="C36" s="29"/>
      <c r="D36" s="36"/>
      <c r="E36" s="36"/>
    </row>
    <row r="37" spans="1:5" ht="39">
      <c r="A37" s="31"/>
      <c r="B37" s="32" t="s">
        <v>34</v>
      </c>
      <c r="C37" s="29"/>
      <c r="D37" s="36"/>
      <c r="E37" s="36">
        <v>0</v>
      </c>
    </row>
    <row r="38" spans="1:5" ht="26.25">
      <c r="A38" s="31"/>
      <c r="B38" s="32" t="s">
        <v>35</v>
      </c>
      <c r="C38" s="29"/>
      <c r="D38" s="36"/>
      <c r="E38" s="36">
        <v>0</v>
      </c>
    </row>
    <row r="39" spans="1:5" ht="26.25">
      <c r="A39" s="31"/>
      <c r="B39" s="32" t="s">
        <v>36</v>
      </c>
      <c r="C39" s="29"/>
      <c r="D39" s="36">
        <v>266000</v>
      </c>
      <c r="E39" s="36">
        <v>806000</v>
      </c>
    </row>
    <row r="40" spans="1:5" ht="30" customHeight="1">
      <c r="A40" s="31"/>
      <c r="B40" s="32" t="s">
        <v>37</v>
      </c>
      <c r="C40" s="29"/>
      <c r="D40" s="36">
        <v>42003.72</v>
      </c>
      <c r="E40" s="36">
        <v>113940.98000000001</v>
      </c>
    </row>
    <row r="41" spans="1:5" ht="15">
      <c r="A41" s="31"/>
      <c r="B41" s="32" t="s">
        <v>38</v>
      </c>
      <c r="C41" s="29"/>
      <c r="D41" s="36"/>
      <c r="E41" s="36">
        <v>55000</v>
      </c>
    </row>
    <row r="42" spans="1:5" ht="15">
      <c r="A42" s="27">
        <v>3</v>
      </c>
      <c r="B42" s="28" t="s">
        <v>39</v>
      </c>
      <c r="C42" s="29"/>
      <c r="D42" s="26">
        <f>D27-D33</f>
        <v>451241.67000000004</v>
      </c>
      <c r="E42" s="26">
        <f>E27-E33</f>
        <v>1140377.0999999987</v>
      </c>
    </row>
    <row r="43" spans="1:5" ht="15">
      <c r="A43" s="23" t="s">
        <v>40</v>
      </c>
      <c r="B43" s="24" t="s">
        <v>41</v>
      </c>
      <c r="C43" s="29"/>
      <c r="D43" s="37">
        <f>D54</f>
        <v>-600334.09</v>
      </c>
      <c r="E43" s="37">
        <f>E54</f>
        <v>-2122903.2299999995</v>
      </c>
    </row>
    <row r="44" spans="1:5" ht="15">
      <c r="A44" s="27">
        <v>1</v>
      </c>
      <c r="B44" s="28" t="s">
        <v>42</v>
      </c>
      <c r="C44" s="29"/>
      <c r="D44" s="37">
        <f>D45+D46+D47+D48</f>
        <v>0</v>
      </c>
      <c r="E44" s="37">
        <f>E45+E46+E47+E48</f>
        <v>136771.25</v>
      </c>
    </row>
    <row r="45" spans="1:5" ht="15">
      <c r="A45" s="31"/>
      <c r="B45" s="32" t="s">
        <v>43</v>
      </c>
      <c r="C45" s="29"/>
      <c r="D45" s="38"/>
      <c r="E45" s="38"/>
    </row>
    <row r="46" spans="1:5" ht="15">
      <c r="A46" s="31"/>
      <c r="B46" s="32" t="s">
        <v>44</v>
      </c>
      <c r="C46" s="29"/>
      <c r="D46" s="38"/>
      <c r="E46" s="38"/>
    </row>
    <row r="47" spans="1:5" ht="15">
      <c r="A47" s="31"/>
      <c r="B47" s="32" t="s">
        <v>45</v>
      </c>
      <c r="C47" s="29"/>
      <c r="D47" s="36"/>
      <c r="E47" s="36">
        <v>136771.25</v>
      </c>
    </row>
    <row r="48" spans="1:5" ht="15">
      <c r="A48" s="31"/>
      <c r="B48" s="32" t="s">
        <v>46</v>
      </c>
      <c r="C48" s="29"/>
      <c r="D48" s="38"/>
      <c r="E48" s="38">
        <v>0</v>
      </c>
    </row>
    <row r="49" spans="1:5" ht="15">
      <c r="A49" s="27">
        <v>2</v>
      </c>
      <c r="B49" s="39" t="s">
        <v>47</v>
      </c>
      <c r="C49" s="29"/>
      <c r="D49" s="37">
        <f>D50+D51+D52+D53</f>
        <v>600334.09</v>
      </c>
      <c r="E49" s="37">
        <f>E50+E51+E52+E53</f>
        <v>2259674.4799999995</v>
      </c>
    </row>
    <row r="50" spans="1:5" ht="15">
      <c r="A50" s="31"/>
      <c r="B50" s="32" t="s">
        <v>48</v>
      </c>
      <c r="C50" s="29"/>
      <c r="D50" s="38">
        <v>0</v>
      </c>
      <c r="E50" s="38">
        <v>0</v>
      </c>
    </row>
    <row r="51" spans="1:5" ht="15">
      <c r="A51" s="31"/>
      <c r="B51" s="32" t="s">
        <v>49</v>
      </c>
      <c r="C51" s="29"/>
      <c r="D51" s="38">
        <v>0</v>
      </c>
      <c r="E51" s="38">
        <v>0</v>
      </c>
    </row>
    <row r="52" spans="1:5" ht="15">
      <c r="A52" s="31"/>
      <c r="B52" s="32" t="s">
        <v>50</v>
      </c>
      <c r="C52" s="29"/>
      <c r="D52" s="36">
        <v>334.09</v>
      </c>
      <c r="E52" s="36">
        <v>281334.47</v>
      </c>
    </row>
    <row r="53" spans="1:5" ht="15">
      <c r="A53" s="31"/>
      <c r="B53" s="32" t="s">
        <v>51</v>
      </c>
      <c r="C53" s="29"/>
      <c r="D53" s="40">
        <v>600000</v>
      </c>
      <c r="E53" s="40">
        <f>6953517.1-4975177.09</f>
        <v>1978340.0099999998</v>
      </c>
    </row>
    <row r="54" spans="1:5" ht="15">
      <c r="A54" s="27">
        <v>3</v>
      </c>
      <c r="B54" s="28" t="s">
        <v>52</v>
      </c>
      <c r="C54" s="29"/>
      <c r="D54" s="30">
        <f>+D44-D49</f>
        <v>-600334.09</v>
      </c>
      <c r="E54" s="30">
        <f>+E44-E49</f>
        <v>-2122903.2299999995</v>
      </c>
    </row>
    <row r="55" spans="1:5" ht="15">
      <c r="A55" s="34"/>
      <c r="B55" s="34"/>
      <c r="C55" s="29"/>
      <c r="D55" s="41"/>
      <c r="E55" s="41"/>
    </row>
    <row r="56" spans="1:5" s="46" customFormat="1" ht="15">
      <c r="A56" s="42" t="s">
        <v>53</v>
      </c>
      <c r="B56" s="43" t="s">
        <v>54</v>
      </c>
      <c r="C56" s="44"/>
      <c r="D56" s="45">
        <f>+D25+D42+D54</f>
        <v>-116737.37000000058</v>
      </c>
      <c r="E56" s="45">
        <f>+E25+E42+E54</f>
        <v>116188.23000000231</v>
      </c>
    </row>
    <row r="57" spans="1:5" ht="15">
      <c r="A57" s="34"/>
      <c r="B57" s="34"/>
      <c r="C57" s="29"/>
      <c r="D57" s="41"/>
      <c r="E57" s="41"/>
    </row>
    <row r="58" spans="1:5" ht="15">
      <c r="A58" s="34"/>
      <c r="B58" s="43" t="s">
        <v>55</v>
      </c>
      <c r="C58" s="29"/>
      <c r="D58" s="47">
        <v>354477.24999999994</v>
      </c>
      <c r="E58" s="47">
        <v>471214.62</v>
      </c>
    </row>
    <row r="59" spans="1:5" ht="15">
      <c r="A59" s="34"/>
      <c r="B59" s="43" t="s">
        <v>56</v>
      </c>
      <c r="C59" s="29"/>
      <c r="D59" s="38">
        <v>471214.62</v>
      </c>
      <c r="E59" s="38">
        <v>355026</v>
      </c>
    </row>
    <row r="60" spans="1:5" ht="15">
      <c r="A60" s="4"/>
      <c r="B60" s="4"/>
      <c r="C60" s="4"/>
      <c r="D60" s="48"/>
      <c r="E60" s="48"/>
    </row>
    <row r="61" spans="1:10" s="46" customFormat="1" ht="15">
      <c r="A61" s="49" t="s">
        <v>361</v>
      </c>
      <c r="B61" s="49"/>
      <c r="D61" s="46" t="s">
        <v>362</v>
      </c>
      <c r="E61" s="50"/>
      <c r="G61" s="51"/>
      <c r="H61" s="51"/>
      <c r="I61" s="51"/>
      <c r="J61" s="51"/>
    </row>
    <row r="62" spans="1:7" s="46" customFormat="1" ht="15">
      <c r="A62" s="52"/>
      <c r="B62" s="7"/>
      <c r="C62" s="52"/>
      <c r="D62" s="53"/>
      <c r="E62" s="53"/>
      <c r="F62" s="54"/>
      <c r="G62" s="54"/>
    </row>
    <row r="63" spans="1:5" s="46" customFormat="1" ht="15">
      <c r="A63" s="55"/>
      <c r="B63" s="52"/>
      <c r="C63" s="52"/>
      <c r="D63" s="53"/>
      <c r="E63" s="53"/>
    </row>
    <row r="64" spans="1:5" s="46" customFormat="1" ht="15">
      <c r="A64" s="56" t="s">
        <v>347</v>
      </c>
      <c r="B64" s="52"/>
      <c r="C64" s="52"/>
      <c r="D64" s="53"/>
      <c r="E64" s="53"/>
    </row>
    <row r="65" spans="1:5" s="46" customFormat="1" ht="30">
      <c r="A65" s="57" t="s">
        <v>371</v>
      </c>
      <c r="B65" s="57"/>
      <c r="C65" s="58"/>
      <c r="D65" s="53"/>
      <c r="E65" s="53"/>
    </row>
  </sheetData>
  <sheetProtection/>
  <mergeCells count="6">
    <mergeCell ref="A5:E5"/>
    <mergeCell ref="A6:E6"/>
    <mergeCell ref="A7:A8"/>
    <mergeCell ref="B7:B8"/>
    <mergeCell ref="C7:C8"/>
    <mergeCell ref="D7:E7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D12:E15"/>
  </dataValidations>
  <printOptions/>
  <pageMargins left="0.25" right="0.25" top="0.75" bottom="0.75" header="0.3" footer="0.3"/>
  <pageSetup fitToHeight="0" fitToWidth="0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B14">
      <selection activeCell="F41" sqref="F41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</cols>
  <sheetData>
    <row r="1" spans="1:3" ht="15">
      <c r="A1" s="183" t="s">
        <v>357</v>
      </c>
      <c r="B1" s="183"/>
      <c r="C1" s="6"/>
    </row>
    <row r="2" spans="1:3" ht="15">
      <c r="A2" s="6" t="s">
        <v>349</v>
      </c>
      <c r="B2" s="6"/>
      <c r="C2" s="6"/>
    </row>
    <row r="3" spans="1:3" ht="15">
      <c r="A3" s="6" t="s">
        <v>345</v>
      </c>
      <c r="B3" s="6"/>
      <c r="C3" s="6"/>
    </row>
    <row r="4" spans="1:3" ht="15">
      <c r="A4" s="6" t="s">
        <v>350</v>
      </c>
      <c r="B4" s="6"/>
      <c r="C4" s="6"/>
    </row>
    <row r="5" spans="1:11" ht="15">
      <c r="A5" s="199" t="s">
        <v>325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 ht="15">
      <c r="A6" s="200" t="s">
        <v>370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75">
      <c r="A7" s="3" t="s">
        <v>297</v>
      </c>
      <c r="B7" s="3" t="s">
        <v>298</v>
      </c>
      <c r="C7" s="3" t="s">
        <v>299</v>
      </c>
      <c r="D7" s="3" t="s">
        <v>300</v>
      </c>
      <c r="E7" s="3" t="s">
        <v>301</v>
      </c>
      <c r="F7" s="3" t="s">
        <v>302</v>
      </c>
      <c r="G7" s="3" t="s">
        <v>303</v>
      </c>
      <c r="H7" s="3" t="s">
        <v>304</v>
      </c>
      <c r="I7" s="3" t="s">
        <v>305</v>
      </c>
      <c r="J7" s="3" t="s">
        <v>306</v>
      </c>
      <c r="K7" s="3" t="s">
        <v>307</v>
      </c>
    </row>
    <row r="8" spans="1:11" ht="21" customHeight="1">
      <c r="A8" s="1" t="s">
        <v>308</v>
      </c>
      <c r="B8" s="10">
        <v>4033303</v>
      </c>
      <c r="C8" s="10"/>
      <c r="D8" s="10"/>
      <c r="E8" s="10">
        <v>-64019</v>
      </c>
      <c r="F8" s="10"/>
      <c r="G8" s="10"/>
      <c r="H8" s="10"/>
      <c r="I8" s="10"/>
      <c r="J8" s="10">
        <v>1991840</v>
      </c>
      <c r="K8" s="13">
        <f>SUM(B8:J8)</f>
        <v>5961124</v>
      </c>
    </row>
    <row r="9" spans="1:11" ht="15">
      <c r="A9" s="2" t="s">
        <v>309</v>
      </c>
      <c r="B9" s="10"/>
      <c r="C9" s="10"/>
      <c r="D9" s="10"/>
      <c r="E9" s="10"/>
      <c r="F9" s="10"/>
      <c r="G9" s="10"/>
      <c r="H9" s="10"/>
      <c r="I9" s="10"/>
      <c r="J9" s="10"/>
      <c r="K9" s="9">
        <f aca="true" t="shared" si="0" ref="K9:K19">B9+C9+D9+E9+F9+G9+H9+I9+J9</f>
        <v>0</v>
      </c>
    </row>
    <row r="10" spans="1:11" ht="15">
      <c r="A10" s="2" t="s">
        <v>310</v>
      </c>
      <c r="B10" s="10"/>
      <c r="C10" s="10"/>
      <c r="D10" s="10"/>
      <c r="E10" s="10"/>
      <c r="F10" s="10"/>
      <c r="G10" s="10"/>
      <c r="H10" s="10"/>
      <c r="I10" s="10"/>
      <c r="J10" s="10"/>
      <c r="K10" s="9">
        <f t="shared" si="0"/>
        <v>0</v>
      </c>
    </row>
    <row r="11" spans="1:11" ht="30">
      <c r="A11" s="2" t="s">
        <v>311</v>
      </c>
      <c r="B11" s="10"/>
      <c r="C11" s="10"/>
      <c r="D11" s="10"/>
      <c r="E11" s="10"/>
      <c r="F11" s="10"/>
      <c r="G11" s="10"/>
      <c r="H11" s="10"/>
      <c r="I11" s="10"/>
      <c r="J11" s="10"/>
      <c r="K11" s="9">
        <f t="shared" si="0"/>
        <v>0</v>
      </c>
    </row>
    <row r="12" spans="1:11" ht="30">
      <c r="A12" s="2" t="s">
        <v>312</v>
      </c>
      <c r="B12" s="10"/>
      <c r="C12" s="10"/>
      <c r="D12" s="10"/>
      <c r="E12" s="10">
        <v>214078</v>
      </c>
      <c r="F12" s="10"/>
      <c r="G12" s="10"/>
      <c r="H12" s="10"/>
      <c r="I12" s="10"/>
      <c r="J12" s="10"/>
      <c r="K12" s="9">
        <f t="shared" si="0"/>
        <v>214078</v>
      </c>
    </row>
    <row r="13" spans="1:11" ht="30">
      <c r="A13" s="2" t="s">
        <v>313</v>
      </c>
      <c r="B13" s="10"/>
      <c r="C13" s="10"/>
      <c r="D13" s="10"/>
      <c r="E13" s="10"/>
      <c r="F13" s="10"/>
      <c r="G13" s="10"/>
      <c r="H13" s="10"/>
      <c r="I13" s="10"/>
      <c r="J13" s="10"/>
      <c r="K13" s="9">
        <f t="shared" si="0"/>
        <v>0</v>
      </c>
    </row>
    <row r="14" spans="1:11" ht="30">
      <c r="A14" s="2" t="s">
        <v>314</v>
      </c>
      <c r="B14" s="10"/>
      <c r="C14" s="10"/>
      <c r="D14" s="10"/>
      <c r="E14" s="10"/>
      <c r="F14" s="10"/>
      <c r="G14" s="10"/>
      <c r="H14" s="10"/>
      <c r="I14" s="10"/>
      <c r="J14" s="10"/>
      <c r="K14" s="9">
        <f t="shared" si="0"/>
        <v>0</v>
      </c>
    </row>
    <row r="15" spans="1:11" ht="15">
      <c r="A15" s="2" t="s">
        <v>315</v>
      </c>
      <c r="B15" s="10"/>
      <c r="C15" s="10"/>
      <c r="D15" s="10"/>
      <c r="E15" s="10"/>
      <c r="F15" s="10"/>
      <c r="G15" s="10"/>
      <c r="H15" s="10"/>
      <c r="I15" s="10"/>
      <c r="J15" s="10">
        <v>1204218</v>
      </c>
      <c r="K15" s="9">
        <f t="shared" si="0"/>
        <v>1204218</v>
      </c>
    </row>
    <row r="16" spans="1:11" ht="15">
      <c r="A16" s="2" t="s">
        <v>316</v>
      </c>
      <c r="B16" s="10"/>
      <c r="C16" s="10"/>
      <c r="D16" s="10"/>
      <c r="E16" s="10"/>
      <c r="F16" s="10"/>
      <c r="G16" s="10"/>
      <c r="H16" s="10"/>
      <c r="I16" s="10"/>
      <c r="J16" s="10"/>
      <c r="K16" s="9">
        <f t="shared" si="0"/>
        <v>0</v>
      </c>
    </row>
    <row r="17" spans="1:11" ht="15">
      <c r="A17" s="2" t="s">
        <v>317</v>
      </c>
      <c r="B17" s="10"/>
      <c r="C17" s="10"/>
      <c r="D17" s="10"/>
      <c r="E17" s="10"/>
      <c r="F17" s="10"/>
      <c r="G17" s="10"/>
      <c r="H17" s="10"/>
      <c r="I17" s="10"/>
      <c r="J17" s="10">
        <v>-1991840</v>
      </c>
      <c r="K17" s="9">
        <f t="shared" si="0"/>
        <v>-1991840</v>
      </c>
    </row>
    <row r="18" spans="1:11" ht="15">
      <c r="A18" s="2" t="s">
        <v>318</v>
      </c>
      <c r="B18" s="10"/>
      <c r="C18" s="10"/>
      <c r="D18" s="10"/>
      <c r="E18" s="10"/>
      <c r="F18" s="10"/>
      <c r="G18" s="10"/>
      <c r="H18" s="10"/>
      <c r="I18" s="10"/>
      <c r="J18" s="10"/>
      <c r="K18" s="9">
        <f t="shared" si="0"/>
        <v>0</v>
      </c>
    </row>
    <row r="19" spans="1:11" ht="21.75" customHeight="1">
      <c r="A19" s="1" t="s">
        <v>319</v>
      </c>
      <c r="B19" s="9">
        <f aca="true" t="shared" si="1" ref="B19:I19">B8+B9+B10+B11+B12+B13+B14+B15+B16+B17+B18</f>
        <v>4033303</v>
      </c>
      <c r="C19" s="9">
        <f t="shared" si="1"/>
        <v>0</v>
      </c>
      <c r="D19" s="9">
        <f t="shared" si="1"/>
        <v>0</v>
      </c>
      <c r="E19" s="9">
        <f>SUM(E8:E18)</f>
        <v>150059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>SUM(J8:J18)</f>
        <v>1204218</v>
      </c>
      <c r="K19" s="9">
        <f t="shared" si="0"/>
        <v>5387580</v>
      </c>
    </row>
    <row r="20" spans="1:11" ht="15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5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1" t="s">
        <v>320</v>
      </c>
      <c r="B22" s="9">
        <f aca="true" t="shared" si="2" ref="B22:I22">B19</f>
        <v>4033303</v>
      </c>
      <c r="C22" s="9">
        <f t="shared" si="2"/>
        <v>0</v>
      </c>
      <c r="D22" s="9">
        <f t="shared" si="2"/>
        <v>0</v>
      </c>
      <c r="E22" s="9">
        <f t="shared" si="2"/>
        <v>150059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>J19</f>
        <v>1204218</v>
      </c>
      <c r="K22" s="9">
        <f>SUM(B22:J22)</f>
        <v>5387580</v>
      </c>
    </row>
    <row r="23" spans="1:11" ht="15">
      <c r="A23" s="2" t="s">
        <v>321</v>
      </c>
      <c r="B23" s="10"/>
      <c r="C23" s="10"/>
      <c r="D23" s="10"/>
      <c r="E23" s="10"/>
      <c r="F23" s="10"/>
      <c r="G23" s="10"/>
      <c r="H23" s="10"/>
      <c r="I23" s="10"/>
      <c r="J23" s="10"/>
      <c r="K23" s="9">
        <f aca="true" t="shared" si="3" ref="K23:K32">SUM(B23:J23)</f>
        <v>0</v>
      </c>
    </row>
    <row r="24" spans="1:11" ht="15">
      <c r="A24" s="2" t="s">
        <v>310</v>
      </c>
      <c r="B24" s="10"/>
      <c r="C24" s="10"/>
      <c r="D24" s="10"/>
      <c r="E24" s="10"/>
      <c r="F24" s="10"/>
      <c r="G24" s="10"/>
      <c r="H24" s="10"/>
      <c r="I24" s="10"/>
      <c r="J24" s="10"/>
      <c r="K24" s="9">
        <f t="shared" si="3"/>
        <v>0</v>
      </c>
    </row>
    <row r="25" spans="1:11" ht="30">
      <c r="A25" s="2" t="s">
        <v>311</v>
      </c>
      <c r="B25" s="10"/>
      <c r="C25" s="10"/>
      <c r="D25" s="10"/>
      <c r="E25" s="10"/>
      <c r="F25" s="10"/>
      <c r="G25" s="10"/>
      <c r="H25" s="10"/>
      <c r="I25" s="10"/>
      <c r="J25" s="10"/>
      <c r="K25" s="9">
        <f t="shared" si="3"/>
        <v>0</v>
      </c>
    </row>
    <row r="26" spans="1:11" ht="30">
      <c r="A26" s="2" t="s">
        <v>322</v>
      </c>
      <c r="B26" s="10"/>
      <c r="C26" s="10"/>
      <c r="D26" s="10"/>
      <c r="E26" s="10">
        <v>116118</v>
      </c>
      <c r="F26" s="10"/>
      <c r="G26" s="10"/>
      <c r="H26" s="10"/>
      <c r="I26" s="10"/>
      <c r="J26" s="10"/>
      <c r="K26" s="9">
        <f t="shared" si="3"/>
        <v>116118</v>
      </c>
    </row>
    <row r="27" spans="1:11" ht="30">
      <c r="A27" s="2" t="s">
        <v>313</v>
      </c>
      <c r="B27" s="10"/>
      <c r="C27" s="10"/>
      <c r="D27" s="10"/>
      <c r="E27" s="15"/>
      <c r="F27" s="10"/>
      <c r="G27" s="10"/>
      <c r="H27" s="10"/>
      <c r="I27" s="10"/>
      <c r="J27" s="10"/>
      <c r="K27" s="9">
        <f>SUM(B27:J27)</f>
        <v>0</v>
      </c>
    </row>
    <row r="28" spans="1:11" ht="30">
      <c r="A28" s="2" t="s">
        <v>323</v>
      </c>
      <c r="B28" s="10"/>
      <c r="C28" s="10"/>
      <c r="D28" s="10"/>
      <c r="E28" s="10"/>
      <c r="F28" s="10"/>
      <c r="G28" s="10"/>
      <c r="H28" s="10"/>
      <c r="I28" s="10"/>
      <c r="J28" s="10"/>
      <c r="K28" s="9">
        <f t="shared" si="3"/>
        <v>0</v>
      </c>
    </row>
    <row r="29" spans="1:11" ht="15">
      <c r="A29" s="2" t="s">
        <v>324</v>
      </c>
      <c r="B29" s="10"/>
      <c r="C29" s="10"/>
      <c r="D29" s="10"/>
      <c r="E29" s="10"/>
      <c r="F29" s="10"/>
      <c r="G29" s="10"/>
      <c r="H29" s="10"/>
      <c r="I29" s="10"/>
      <c r="J29" s="15">
        <f>+'Bulans uspjeha 31.03.2017'!D110</f>
        <v>348425.6899999995</v>
      </c>
      <c r="K29" s="9">
        <f>SUM(B29:J29)</f>
        <v>348425.6899999995</v>
      </c>
    </row>
    <row r="30" spans="1:11" ht="15">
      <c r="A30" s="2" t="s">
        <v>316</v>
      </c>
      <c r="B30" s="10"/>
      <c r="C30" s="10"/>
      <c r="D30" s="10"/>
      <c r="E30" s="10"/>
      <c r="F30" s="10"/>
      <c r="G30" s="10"/>
      <c r="H30" s="10"/>
      <c r="I30" s="10"/>
      <c r="J30" s="10"/>
      <c r="K30" s="9">
        <f t="shared" si="3"/>
        <v>0</v>
      </c>
    </row>
    <row r="31" spans="1:11" ht="15">
      <c r="A31" s="2" t="s">
        <v>317</v>
      </c>
      <c r="B31" s="17"/>
      <c r="C31" s="17"/>
      <c r="D31" s="17"/>
      <c r="E31" s="17"/>
      <c r="F31" s="17"/>
      <c r="G31" s="17"/>
      <c r="H31" s="17"/>
      <c r="I31" s="17"/>
      <c r="J31" s="15">
        <v>-600000</v>
      </c>
      <c r="K31" s="9">
        <f>SUM(B31:J31)</f>
        <v>-600000</v>
      </c>
    </row>
    <row r="32" spans="1:11" ht="15">
      <c r="A32" s="2" t="s">
        <v>318</v>
      </c>
      <c r="B32" s="10"/>
      <c r="C32" s="10"/>
      <c r="D32" s="10"/>
      <c r="E32" s="10"/>
      <c r="F32" s="10"/>
      <c r="G32" s="10"/>
      <c r="H32" s="10"/>
      <c r="I32" s="10"/>
      <c r="J32" s="10"/>
      <c r="K32" s="9">
        <f t="shared" si="3"/>
        <v>0</v>
      </c>
    </row>
    <row r="33" spans="1:11" ht="18" customHeight="1">
      <c r="A33" s="1" t="s">
        <v>369</v>
      </c>
      <c r="B33" s="9">
        <f aca="true" t="shared" si="4" ref="B33:I33">SUM(B22:B32)</f>
        <v>4033303</v>
      </c>
      <c r="C33" s="9">
        <f t="shared" si="4"/>
        <v>0</v>
      </c>
      <c r="D33" s="9">
        <f t="shared" si="4"/>
        <v>0</v>
      </c>
      <c r="E33" s="9">
        <f>SUM(E22:E32)</f>
        <v>266177</v>
      </c>
      <c r="F33" s="9">
        <f t="shared" si="4"/>
        <v>0</v>
      </c>
      <c r="G33" s="9">
        <f t="shared" si="4"/>
        <v>0</v>
      </c>
      <c r="H33" s="9">
        <f t="shared" si="4"/>
        <v>0</v>
      </c>
      <c r="I33" s="9">
        <f t="shared" si="4"/>
        <v>0</v>
      </c>
      <c r="J33" s="9">
        <f>SUM(J22:J32)</f>
        <v>952643.6899999995</v>
      </c>
      <c r="K33" s="9">
        <f>SUM(B33:J33)</f>
        <v>5252123.6899999995</v>
      </c>
    </row>
    <row r="35" spans="1:11" ht="15">
      <c r="A35" s="8" t="s">
        <v>340</v>
      </c>
      <c r="B35" s="6"/>
      <c r="C35" s="6"/>
      <c r="E35" s="11"/>
      <c r="K35" s="18"/>
    </row>
    <row r="36" spans="1:11" ht="15">
      <c r="A36" s="8" t="s">
        <v>348</v>
      </c>
      <c r="B36" s="6"/>
      <c r="C36" s="6"/>
      <c r="E36" s="11"/>
      <c r="F36" s="11"/>
      <c r="K36" s="14"/>
    </row>
    <row r="37" spans="1:6" ht="15">
      <c r="A37" s="6"/>
      <c r="B37" s="6"/>
      <c r="C37" s="6"/>
      <c r="E37" s="16"/>
      <c r="F37" s="11"/>
    </row>
    <row r="38" spans="1:11" ht="15">
      <c r="A38" s="6" t="s">
        <v>347</v>
      </c>
      <c r="B38" s="6"/>
      <c r="C38" s="6"/>
      <c r="E38" s="11"/>
      <c r="F38" s="11"/>
      <c r="K38" s="14"/>
    </row>
    <row r="39" spans="1:3" ht="15">
      <c r="A39" s="6" t="s">
        <v>368</v>
      </c>
      <c r="B39" s="6"/>
      <c r="C39" s="6"/>
    </row>
  </sheetData>
  <sheetProtection/>
  <mergeCells count="3">
    <mergeCell ref="A5:K5"/>
    <mergeCell ref="A6:K6"/>
    <mergeCell ref="A1:B1"/>
  </mergeCells>
  <printOptions/>
  <pageMargins left="0.25" right="0.25" top="0.75" bottom="0.75" header="0.3" footer="0.3"/>
  <pageSetup fitToHeight="0" fitToWidth="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2017-04-18T12:09:33Z</cp:lastPrinted>
  <dcterms:created xsi:type="dcterms:W3CDTF">2012-02-03T11:53:42Z</dcterms:created>
  <dcterms:modified xsi:type="dcterms:W3CDTF">2017-04-18T13:00:47Z</dcterms:modified>
  <cp:category/>
  <cp:version/>
  <cp:contentType/>
  <cp:contentStatus/>
</cp:coreProperties>
</file>