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snacakic\Desktop\BILANSI 30.09.2019 SCAN\"/>
    </mc:Choice>
  </mc:AlternateContent>
  <bookViews>
    <workbookView xWindow="0" yWindow="0" windowWidth="38370" windowHeight="11760" activeTab="2"/>
  </bookViews>
  <sheets>
    <sheet name="Bilans stanja 30.09.2019" sheetId="1" r:id="rId1"/>
    <sheet name="Bilans uspjeha 30.09.2019" sheetId="2" r:id="rId2"/>
    <sheet name="Novcani tok 30.09.2019 " sheetId="3" r:id="rId3"/>
    <sheet name="Promjene na kapitalu 30.09.2019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0">[2]CONSOL!#REF!</definedName>
    <definedName name="datum1" localSheetId="1">[2]CONSOL!#REF!</definedName>
    <definedName name="datum1">[3]CONSOL!#REF!</definedName>
    <definedName name="E">'[4]tabele-naslovna stran'!$C$45:$C$64</definedName>
    <definedName name="g">#REF!</definedName>
    <definedName name="i" localSheetId="0">'[2]Rekapitulacija PAKET (i)'!$A:$IV</definedName>
    <definedName name="i" localSheetId="1">'[2]Rekapitulacija PAKET (i)'!$A:$IV</definedName>
    <definedName name="i">'[3]Rekapitulacija PAKET (i)'!$A:$IV</definedName>
    <definedName name="iz">'[5]Rekapitulacija PAKET život (iz)'!$A:$IV</definedName>
    <definedName name="jezik1" localSheetId="0">[2]CONSOL!#REF!</definedName>
    <definedName name="jezik1" localSheetId="1">[2]CONSOL!#REF!</definedName>
    <definedName name="jezik1">[3]CONSOL!#REF!</definedName>
    <definedName name="k">'[6]konacni 30.06.2009'!$A:$IV</definedName>
    <definedName name="kk">[6]Radnici!$A:$IV</definedName>
    <definedName name="m" localSheetId="0">'[2]Bruto bilans (m)'!$A:$IV</definedName>
    <definedName name="m" localSheetId="1">'[2]Bruto bilans (m)'!$A:$IV</definedName>
    <definedName name="m">'[3]Bruto bilans (m)'!$A:$IV</definedName>
    <definedName name="mm" localSheetId="0">[2]Bilans!$A:$IV</definedName>
    <definedName name="mm" localSheetId="1">[2]Bilans!$A:$IV</definedName>
    <definedName name="mm">[3]Bilans!$A:$IV</definedName>
    <definedName name="n" localSheetId="0">'[2]Veze Lovcen - Triglav (n)'!$A:$IV</definedName>
    <definedName name="n" localSheetId="1">'[2]Veze Lovcen - Triglav (n)'!$A:$IV</definedName>
    <definedName name="n">'[3]Veze Lovcen - Triglav (n)'!$A:$IV</definedName>
    <definedName name="nn">#REF!</definedName>
    <definedName name="nombre1" localSheetId="0">[2]CONSOL!#REF!</definedName>
    <definedName name="nombre1" localSheetId="1">[2]CONSOL!#REF!</definedName>
    <definedName name="nombre1">[3]CONSOL!#REF!</definedName>
    <definedName name="OLE_LINK3" localSheetId="0">'Bilans stanja 30.09.2019'!#REF!</definedName>
    <definedName name="optr">'[7]Rekapitulacija PAKET (i)'!$A:$IV</definedName>
    <definedName name="optro">[7]CONSOL!#REF!</definedName>
    <definedName name="ot">'[3]Rekapitulacija ot'!$A:$IV</definedName>
    <definedName name="pg" localSheetId="0">'[2]Bruto bilans predhodna (pg)'!$A:$IV</definedName>
    <definedName name="pg" localSheetId="1">'[2]Bruto bilans predhodna (pg)'!$A:$IV</definedName>
    <definedName name="pg">'[3]Bruto bilans predhodna (pg)'!$A:$IV</definedName>
    <definedName name="_xlnm.Print_Area" localSheetId="0">'Bilans stanja 30.09.2019'!$A$1:$E$129</definedName>
    <definedName name="_xlnm.Print_Area" localSheetId="1">'Bilans uspjeha 30.09.2019'!$A$1:$E$134</definedName>
    <definedName name="_xlnm.Print_Area" localSheetId="2">'Novcani tok 30.09.2019 '!$A$1:$F$76</definedName>
    <definedName name="Q">'[4]tabele-naslovna stran'!$F$39:$F$40</definedName>
    <definedName name="s">'[3]Rekapitulacija 2011 (s)'!$A:$IV</definedName>
    <definedName name="ss">'[3]Rekapitulacija 2010 (ss)'!$A:$IV</definedName>
    <definedName name="t">#REF!</definedName>
    <definedName name="tt">'[7]Rekapitulacija troskova tt'!$A:$IV</definedName>
    <definedName name="valuta1" localSheetId="0">[2]CONSOL!#REF!</definedName>
    <definedName name="valuta1" localSheetId="1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D99" i="2" l="1"/>
  <c r="D100" i="2"/>
  <c r="D102" i="2" l="1"/>
  <c r="D52" i="1" l="1"/>
  <c r="D37" i="1"/>
  <c r="D26" i="1"/>
  <c r="D109" i="2" l="1"/>
  <c r="E38" i="3" l="1"/>
  <c r="E53" i="3" s="1"/>
  <c r="E52" i="3"/>
  <c r="D35" i="2" l="1"/>
  <c r="D20" i="2" l="1"/>
  <c r="E20" i="2"/>
  <c r="N34" i="4" l="1"/>
  <c r="N35" i="4"/>
  <c r="N36" i="4"/>
  <c r="N37" i="4"/>
  <c r="N38" i="4"/>
  <c r="N39" i="4"/>
  <c r="N40" i="4"/>
  <c r="N41" i="4"/>
  <c r="N42" i="4"/>
  <c r="N43" i="4"/>
  <c r="N44" i="4"/>
  <c r="N33" i="4"/>
  <c r="M45" i="4"/>
  <c r="E45" i="4"/>
  <c r="H45" i="4"/>
  <c r="D91" i="1"/>
  <c r="D114" i="1"/>
  <c r="D106" i="1"/>
  <c r="D103" i="1"/>
  <c r="D87" i="1"/>
  <c r="D78" i="1" s="1"/>
  <c r="D75" i="1"/>
  <c r="D24" i="1"/>
  <c r="D62" i="1"/>
  <c r="D53" i="1"/>
  <c r="D51" i="1" s="1"/>
  <c r="D47" i="1"/>
  <c r="D43" i="1"/>
  <c r="D31" i="1"/>
  <c r="D19" i="1"/>
  <c r="D90" i="1" l="1"/>
  <c r="D120" i="1" s="1"/>
  <c r="N45" i="4"/>
  <c r="D30" i="1"/>
  <c r="D66" i="1" s="1"/>
  <c r="D110" i="2" l="1"/>
  <c r="D94" i="2"/>
  <c r="D87" i="2"/>
  <c r="D76" i="2"/>
  <c r="D71" i="2"/>
  <c r="D67" i="2"/>
  <c r="D52" i="2"/>
  <c r="D46" i="2"/>
  <c r="D29" i="2"/>
  <c r="D34" i="2" l="1"/>
  <c r="D63" i="2"/>
  <c r="D19" i="2"/>
  <c r="D101" i="2"/>
  <c r="D118" i="2"/>
  <c r="D86" i="2" l="1"/>
  <c r="D62" i="2"/>
  <c r="D85" i="2" s="1"/>
  <c r="D119" i="2" s="1"/>
  <c r="D121" i="2" s="1"/>
  <c r="E120" i="2"/>
  <c r="E110" i="2"/>
  <c r="E102" i="2"/>
  <c r="E94" i="2"/>
  <c r="E87" i="2"/>
  <c r="E76" i="2"/>
  <c r="E71" i="2"/>
  <c r="E67" i="2"/>
  <c r="E52" i="2"/>
  <c r="E46" i="2"/>
  <c r="E35" i="2"/>
  <c r="E29" i="2"/>
  <c r="E34" i="2" l="1"/>
  <c r="E101" i="2"/>
  <c r="E63" i="2"/>
  <c r="E118" i="2"/>
  <c r="E19" i="2"/>
  <c r="E62" i="2" s="1"/>
  <c r="F28" i="4"/>
  <c r="G28" i="4"/>
  <c r="H28" i="4"/>
  <c r="I28" i="4"/>
  <c r="J28" i="4"/>
  <c r="K28" i="4"/>
  <c r="L28" i="4"/>
  <c r="M28" i="4"/>
  <c r="E28" i="4"/>
  <c r="N26" i="4"/>
  <c r="N24" i="4"/>
  <c r="N21" i="4"/>
  <c r="N17" i="4"/>
  <c r="E55" i="3"/>
  <c r="E65" i="3"/>
  <c r="E44" i="3"/>
  <c r="E27" i="3"/>
  <c r="E22" i="3"/>
  <c r="F60" i="3"/>
  <c r="F55" i="3"/>
  <c r="F65" i="3" s="1"/>
  <c r="F44" i="3"/>
  <c r="F38" i="3"/>
  <c r="F53" i="3" s="1"/>
  <c r="F27" i="3"/>
  <c r="F22" i="3"/>
  <c r="F36" i="3" s="1"/>
  <c r="F67" i="3" s="1"/>
  <c r="F69" i="3" s="1"/>
  <c r="E114" i="1"/>
  <c r="E106" i="1"/>
  <c r="E103" i="1"/>
  <c r="E98" i="1"/>
  <c r="E91" i="1"/>
  <c r="E87" i="1"/>
  <c r="E80" i="1"/>
  <c r="E75" i="1"/>
  <c r="E62" i="1"/>
  <c r="E53" i="1"/>
  <c r="E51" i="1" s="1"/>
  <c r="E47" i="1"/>
  <c r="E43" i="1"/>
  <c r="E31" i="1"/>
  <c r="E24" i="1"/>
  <c r="E19" i="1"/>
  <c r="E86" i="2" l="1"/>
  <c r="E85" i="2"/>
  <c r="E36" i="3"/>
  <c r="E78" i="1"/>
  <c r="N28" i="4"/>
  <c r="E30" i="1"/>
  <c r="E66" i="1" s="1"/>
  <c r="E90" i="1"/>
  <c r="D120" i="2" l="1"/>
  <c r="E119" i="2"/>
  <c r="E123" i="2" s="1"/>
  <c r="E126" i="2" s="1"/>
  <c r="E67" i="3"/>
  <c r="E69" i="3" s="1"/>
  <c r="E120" i="1"/>
  <c r="D123" i="2" l="1"/>
  <c r="D126" i="2" l="1"/>
</calcChain>
</file>

<file path=xl/sharedStrings.xml><?xml version="1.0" encoding="utf-8"?>
<sst xmlns="http://schemas.openxmlformats.org/spreadsheetml/2006/main" count="421" uniqueCount="362">
  <si>
    <t xml:space="preserve">Matični broj: 02018560                                                                                                                                                     </t>
  </si>
  <si>
    <t>Sjedište:Podgorica</t>
  </si>
  <si>
    <t>Šifra djelatnosti: 6512</t>
  </si>
  <si>
    <t>Vrsta osiguranja:</t>
  </si>
  <si>
    <t>PIB:</t>
  </si>
  <si>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</si>
  <si>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</si>
  <si>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</si>
  <si>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</si>
  <si>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</si>
  <si>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</si>
  <si>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</si>
  <si>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</si>
  <si>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</si>
  <si>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</si>
  <si>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</si>
  <si>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</si>
  <si>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</si>
  <si>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</si>
  <si>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</t>
  </si>
  <si>
    <t>008,009</t>
  </si>
  <si>
    <t>A.4. Umanjenje i ispravka vrijednosti nematerijalnih ulaganja (+/-)</t>
  </si>
  <si>
    <t>B. Nekretnine, postrojenja i oprema za neposredeno obavljanje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</si>
  <si>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</si>
  <si>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</si>
  <si>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</si>
  <si>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</si>
  <si>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</si>
  <si>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</si>
  <si>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</si>
  <si>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</si>
  <si>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</si>
  <si>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</si>
  <si>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</si>
  <si>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</si>
  <si>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</si>
  <si>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</si>
  <si>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</si>
  <si>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</si>
  <si>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</si>
  <si>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</si>
  <si>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</si>
  <si>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</si>
  <si>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</si>
  <si>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</si>
  <si>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</si>
  <si>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</si>
  <si>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</si>
  <si>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</si>
  <si>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</si>
  <si>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</si>
  <si>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</si>
  <si>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</si>
  <si>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</si>
  <si>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</si>
  <si>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</si>
  <si>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</si>
  <si>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</si>
  <si>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</si>
  <si>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</si>
  <si>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</si>
  <si>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</si>
  <si>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</si>
  <si>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</si>
  <si>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</si>
  <si>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</si>
  <si>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</si>
  <si>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</si>
  <si>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</si>
  <si>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</si>
  <si>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</si>
  <si>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</si>
  <si>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</si>
  <si>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</si>
  <si>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</si>
  <si>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</si>
  <si>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</si>
  <si>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>G.1 Odloženi troškovi sticanja osiguranja</t>
  </si>
  <si>
    <t>190, 193, 194, 195, 196,198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</si>
  <si>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</si>
  <si>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</si>
  <si>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</si>
  <si>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</si>
  <si>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</si>
  <si>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</si>
  <si>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</si>
  <si>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</si>
  <si>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</si>
  <si>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</si>
  <si>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</si>
  <si>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</si>
  <si>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</si>
  <si>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</si>
  <si>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</si>
  <si>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</si>
  <si>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</si>
  <si>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</si>
  <si>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</si>
  <si>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</si>
  <si>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</si>
  <si>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</si>
  <si>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</si>
  <si>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</si>
  <si>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</si>
  <si>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</si>
  <si>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</si>
  <si>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</si>
  <si>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</si>
  <si>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</si>
  <si>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</si>
  <si>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</si>
  <si>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</si>
  <si>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</si>
  <si>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</si>
  <si>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</si>
  <si>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</si>
  <si>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</si>
  <si>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</si>
  <si>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</si>
  <si>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</si>
  <si>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</si>
  <si>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</si>
  <si>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</si>
  <si>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</si>
  <si>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</si>
  <si>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</si>
  <si>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</si>
  <si>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</si>
  <si>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</si>
  <si>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</si>
  <si>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</si>
  <si>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</si>
  <si>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</si>
  <si>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</si>
  <si>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</si>
  <si>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U  Podgorici</t>
  </si>
  <si>
    <t xml:space="preserve">                            Lice odgovorno za sastavljanje bilansa:</t>
  </si>
  <si>
    <t>Izvršni direktor društva:</t>
  </si>
  <si>
    <t>MP</t>
  </si>
  <si>
    <t>Sjedište: Podgorica</t>
  </si>
  <si>
    <t xml:space="preserve">Vrsta osiguranja: Neživotna osiguranja </t>
  </si>
  <si>
    <t xml:space="preserve"> BILANS USPJEHA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</si>
  <si>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</si>
  <si>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</si>
  <si>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</si>
  <si>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</si>
  <si>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</si>
  <si>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</si>
  <si>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</si>
  <si>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</si>
  <si>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</si>
  <si>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</si>
  <si>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</si>
  <si>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</si>
  <si>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</si>
  <si>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</si>
  <si>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</si>
  <si>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</si>
  <si>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</si>
  <si>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</si>
  <si>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</si>
  <si>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</si>
  <si>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</si>
  <si>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</si>
  <si>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</si>
  <si>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</si>
  <si>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</si>
  <si>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</si>
  <si>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</si>
  <si>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</si>
  <si>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</si>
  <si>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</si>
  <si>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</si>
  <si>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</si>
  <si>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</si>
  <si>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</si>
  <si>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</si>
  <si>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</si>
  <si>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</si>
  <si>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</si>
  <si>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</si>
  <si>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</si>
  <si>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</si>
  <si>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</si>
  <si>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</si>
  <si>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</si>
  <si>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</si>
  <si>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</si>
  <si>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</si>
  <si>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</si>
  <si>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</si>
  <si>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</si>
  <si>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</si>
  <si>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</si>
  <si>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</si>
  <si>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</si>
  <si>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</si>
  <si>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</si>
  <si>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</si>
  <si>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</si>
  <si>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</si>
  <si>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</si>
  <si>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</si>
  <si>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</si>
  <si>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</si>
  <si>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</si>
  <si>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</si>
  <si>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</si>
  <si>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</si>
  <si>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</si>
  <si>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</si>
  <si>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 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</si>
  <si>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</si>
  <si>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</si>
  <si>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</si>
  <si>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</si>
  <si>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</si>
  <si>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773, 776 ,777 , 778, 779, 780, 781, 782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</si>
  <si>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</si>
  <si>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</si>
  <si>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</si>
  <si>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</si>
  <si>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</si>
  <si>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</si>
  <si>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731,736,737,738, 739</t>
  </si>
  <si>
    <t>2.5 Drugi finansijski rashodi</t>
  </si>
  <si>
    <t>740,741,742,743, 744, 745, 746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</si>
  <si>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</si>
  <si>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</si>
  <si>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</si>
  <si>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</si>
  <si>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</si>
  <si>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</si>
  <si>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</si>
  <si>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</si>
  <si>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</si>
  <si>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</si>
  <si>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783, 784, 785, 786, 787, 788, 789</t>
  </si>
  <si>
    <t>4.7 Drugi prihodi</t>
  </si>
  <si>
    <t>5. Rashodi od ulaganja koja se ne finansiraju iz sredstava tehničkih rezervi</t>
  </si>
  <si>
    <t>5.1 Rashodi od kamata</t>
  </si>
  <si>
    <t>5.2 Gubici kod finansijskih sredstava i finansijskih obaveza</t>
  </si>
  <si>
    <t>5.3 Rashodi od umanjenja vrijednosti</t>
  </si>
  <si>
    <t>731, 733, 736, 737, 738, 739</t>
  </si>
  <si>
    <t>5.4 Drugi finansijski rashodi</t>
  </si>
  <si>
    <t>740,741,742,743, 744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</si>
  <si>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</si>
  <si>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</si>
  <si>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</si>
  <si>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</si>
  <si>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</si>
  <si>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</si>
  <si>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</si>
  <si>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</si>
  <si>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</si>
  <si>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</si>
  <si>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830,831,832,833, 834, 839</t>
  </si>
  <si>
    <t>1. Raspodjela neto dobiti</t>
  </si>
  <si>
    <t>XI ZARADA PO AKCIJI</t>
  </si>
  <si>
    <t xml:space="preserve">          Lice odgovorno za sastavljanje bilansa:</t>
  </si>
  <si>
    <t xml:space="preserve">    Izvršni direktor društva:</t>
  </si>
  <si>
    <t>Naziv društva za osiguranje:</t>
  </si>
  <si>
    <t xml:space="preserve">Matični broj: </t>
  </si>
  <si>
    <t>Sjedište:</t>
  </si>
  <si>
    <t>Podgorica</t>
  </si>
  <si>
    <t xml:space="preserve">Šifra djelatnosti: </t>
  </si>
  <si>
    <t>Neživotna osiguranja</t>
  </si>
  <si>
    <t>BILANS NOVČANIH TOKOVA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</si>
  <si>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</si>
  <si>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</si>
  <si>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</si>
  <si>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</si>
  <si>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 reosiguranje</t>
  </si>
  <si>
    <t>Prilivi po osnovu ostalih poslovnih prihoda</t>
  </si>
  <si>
    <t>Prilivi po osnovu vanrednih rahoda</t>
  </si>
  <si>
    <t>Odliv gotovine iz poslovnih aktivnosti</t>
  </si>
  <si>
    <t>Odlivi po osnovu naknada šteta (iz osiguranja, saosiguranja i reosiguranje)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</si>
  <si>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</si>
  <si>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</si>
  <si>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</si>
  <si>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</si>
  <si>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</si>
  <si>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</si>
  <si>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</si>
  <si>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</si>
  <si>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</si>
  <si>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</si>
  <si>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</si>
  <si>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</si>
  <si>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</si>
  <si>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</si>
  <si>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</si>
  <si>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</si>
  <si>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</si>
  <si>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</si>
  <si>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</si>
  <si>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</si>
  <si>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</si>
  <si>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</si>
  <si>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</si>
  <si>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</si>
  <si>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</si>
  <si>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</si>
  <si>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</si>
  <si>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</si>
  <si>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</si>
  <si>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</si>
  <si>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</si>
  <si>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</si>
  <si>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</si>
  <si>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</si>
  <si>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</si>
  <si>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</si>
  <si>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</si>
  <si>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</si>
  <si>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</si>
  <si>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</si>
  <si>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</si>
  <si>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</si>
  <si>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</si>
  <si>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</si>
  <si>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</si>
  <si>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</si>
  <si>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</si>
  <si>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</si>
  <si>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</si>
  <si>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</si>
  <si>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</si>
  <si>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</si>
  <si>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</si>
  <si>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</si>
  <si>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</si>
  <si>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</si>
  <si>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</si>
  <si>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</si>
  <si>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</si>
  <si>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</si>
  <si>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</si>
  <si>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</si>
  <si>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</si>
  <si>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</si>
  <si>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</si>
  <si>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</si>
  <si>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tekuće godine</t>
  </si>
  <si>
    <t>Stanje na dan 1. januar tekuće godine</t>
  </si>
  <si>
    <t>Stanje na dan 1. januar tekuće godine (prepravljeno)</t>
  </si>
  <si>
    <t xml:space="preserve">Naziv društva za osiguranje:Sava osiguranje </t>
  </si>
  <si>
    <t xml:space="preserve">Matični broj: 02303388                                                                                                                                                 </t>
  </si>
  <si>
    <t>Sava osiguranje AD</t>
  </si>
  <si>
    <t>02303388</t>
  </si>
  <si>
    <t xml:space="preserve">Sava osiguranje  AD </t>
  </si>
  <si>
    <t>Naziv društva za osiguranje:Sava osiguranje  A.D</t>
  </si>
  <si>
    <t>PIB:02303388</t>
  </si>
  <si>
    <t>Nezivotna osiguranja</t>
  </si>
  <si>
    <t>na dan 30.09.2019.g.</t>
  </si>
  <si>
    <t>od 01.01. do 30.09.2019g.</t>
  </si>
  <si>
    <t>od 01.01. do 30.09.2019godine</t>
  </si>
  <si>
    <t>od 01.01. do 30.09.2019.g.</t>
  </si>
  <si>
    <t>Stanje na dan30.09.2019 tekuće godine</t>
  </si>
  <si>
    <t>430,432,434</t>
  </si>
  <si>
    <t>723,745.746.747</t>
  </si>
  <si>
    <t>Datum: 14.10.2019.godina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</si>
</sst>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S_I_T_-;\-* #,##0.00\ _S_I_T_-;_-* &quot;-&quot;??\ _S_I_T_-;_-@_-"/>
    <numFmt numFmtId="165" formatCode="_-* #,##0.00\ _€_-;\-* #,##0.00\ _€_-;_-* &quot;-&quot;??\ _€_-;_-@_-"/>
    <numFmt numFmtId="166" formatCode="_-* #,##0\ _€_-;\-* #,##0\ _€_-;_-* &quot;-&quot;\ _€_-;_-@_-"/>
    <numFmt numFmtId="167" formatCode="#,##0_ ;\-#,##0\ "/>
    <numFmt numFmtId="168" formatCode="#,##0.00_ ;\-#,##0.0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libri"/>
      <family val="2"/>
      <scheme val="minor"/>
    </font>
    <font>
      <sz val="10"/>
      <name val="Calibri"/>
      <family val="2"/>
    </font>
    <font>
      <u/>
      <sz val="12"/>
      <name val="Cambria"/>
      <family val="1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 Light"/>
      <family val="1"/>
      <scheme val="major"/>
    </font>
    <font>
      <sz val="7.5"/>
      <name val="Cambria"/>
      <family val="1"/>
    </font>
    <font>
      <b/>
      <sz val="11"/>
      <name val="Cambria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Verdana"/>
      <family val="2"/>
    </font>
    <font>
      <b/>
      <sz val="12"/>
      <name val="Verdana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mbria"/>
      <family val="1"/>
    </font>
    <font>
      <sz val="12"/>
      <name val="Arial"/>
      <family val="2"/>
    </font>
    <font>
      <sz val="12"/>
      <name val="Calibri Light"/>
      <family val="1"/>
      <scheme val="major"/>
    </font>
    <font>
      <b/>
      <sz val="12"/>
      <name val="Arial"/>
      <family val="2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5" fontId="1" fillId="0" borderId="0" applyFont="0" applyFill="0" applyBorder="0" applyAlignment="0" applyProtection="0"/>
  </cellStyleXfs>
  <cellXfs count="207">
    <xf numFmtId="0" fontId="0" fillId="0" borderId="0" xfId="0"/>
    <xf numFmtId="0" fontId="6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top" wrapText="1"/>
    </xf>
    <xf numFmtId="3" fontId="10" fillId="0" borderId="1" xfId="2" applyNumberFormat="1" applyFont="1" applyFill="1" applyBorder="1" applyAlignment="1">
      <alignment horizontal="right" vertical="top" wrapText="1"/>
    </xf>
    <xf numFmtId="0" fontId="11" fillId="0" borderId="1" xfId="2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vertical="top" wrapText="1"/>
    </xf>
    <xf numFmtId="3" fontId="11" fillId="0" borderId="1" xfId="2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vertical="top" wrapText="1"/>
    </xf>
    <xf numFmtId="0" fontId="12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top" wrapText="1"/>
    </xf>
    <xf numFmtId="0" fontId="13" fillId="0" borderId="0" xfId="2" applyFont="1"/>
    <xf numFmtId="0" fontId="14" fillId="0" borderId="0" xfId="2" applyFont="1"/>
    <xf numFmtId="4" fontId="14" fillId="0" borderId="0" xfId="2" applyNumberFormat="1" applyFont="1"/>
    <xf numFmtId="4" fontId="13" fillId="0" borderId="0" xfId="2" applyNumberFormat="1" applyFont="1"/>
    <xf numFmtId="49" fontId="14" fillId="0" borderId="0" xfId="2" applyNumberFormat="1" applyFont="1"/>
    <xf numFmtId="0" fontId="15" fillId="0" borderId="0" xfId="2" applyFont="1"/>
    <xf numFmtId="0" fontId="10" fillId="0" borderId="0" xfId="2" applyFont="1" applyAlignment="1"/>
    <xf numFmtId="0" fontId="13" fillId="0" borderId="0" xfId="2" applyFont="1" applyAlignment="1"/>
    <xf numFmtId="3" fontId="14" fillId="0" borderId="0" xfId="2" applyNumberFormat="1" applyFont="1"/>
    <xf numFmtId="0" fontId="16" fillId="0" borderId="0" xfId="2" applyFont="1" applyAlignment="1">
      <alignment horizontal="center"/>
    </xf>
    <xf numFmtId="0" fontId="17" fillId="0" borderId="0" xfId="2" applyFont="1"/>
    <xf numFmtId="14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left" indent="9"/>
    </xf>
    <xf numFmtId="4" fontId="17" fillId="0" borderId="0" xfId="2" applyNumberFormat="1" applyFont="1"/>
    <xf numFmtId="49" fontId="17" fillId="0" borderId="0" xfId="2" applyNumberFormat="1" applyFont="1"/>
    <xf numFmtId="4" fontId="14" fillId="0" borderId="0" xfId="2" applyNumberFormat="1" applyFont="1" applyFill="1"/>
    <xf numFmtId="164" fontId="13" fillId="0" borderId="0" xfId="1" applyFont="1" applyAlignment="1">
      <alignment horizontal="right"/>
    </xf>
    <xf numFmtId="0" fontId="10" fillId="0" borderId="0" xfId="2" applyFont="1" applyAlignment="1">
      <alignment horizontal="center"/>
    </xf>
    <xf numFmtId="4" fontId="13" fillId="0" borderId="0" xfId="2" applyNumberFormat="1" applyFont="1" applyFill="1"/>
    <xf numFmtId="0" fontId="18" fillId="0" borderId="0" xfId="2" applyFont="1"/>
    <xf numFmtId="164" fontId="15" fillId="0" borderId="0" xfId="1" applyFont="1" applyAlignment="1">
      <alignment horizontal="right"/>
    </xf>
    <xf numFmtId="0" fontId="3" fillId="0" borderId="0" xfId="2" applyFont="1"/>
    <xf numFmtId="4" fontId="17" fillId="0" borderId="0" xfId="2" applyNumberFormat="1" applyFont="1" applyFill="1"/>
    <xf numFmtId="164" fontId="17" fillId="0" borderId="0" xfId="1" applyFont="1" applyAlignment="1">
      <alignment horizontal="right"/>
    </xf>
    <xf numFmtId="4" fontId="13" fillId="0" borderId="0" xfId="2" applyNumberFormat="1" applyFont="1" applyFill="1" applyAlignment="1">
      <alignment horizontal="left" indent="9"/>
    </xf>
    <xf numFmtId="0" fontId="13" fillId="0" borderId="0" xfId="2" applyFont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0" borderId="0" xfId="2" applyFont="1" applyBorder="1" applyAlignment="1">
      <alignment horizontal="left" indent="10"/>
    </xf>
    <xf numFmtId="0" fontId="17" fillId="0" borderId="0" xfId="2" applyFont="1" applyBorder="1"/>
    <xf numFmtId="4" fontId="17" fillId="0" borderId="0" xfId="2" applyNumberFormat="1" applyFont="1" applyFill="1" applyBorder="1"/>
    <xf numFmtId="164" fontId="13" fillId="0" borderId="0" xfId="1" applyFont="1" applyBorder="1" applyAlignment="1">
      <alignment horizontal="right"/>
    </xf>
    <xf numFmtId="164" fontId="17" fillId="0" borderId="0" xfId="1" applyFont="1" applyBorder="1" applyAlignment="1">
      <alignment horizontal="right"/>
    </xf>
    <xf numFmtId="0" fontId="21" fillId="0" borderId="0" xfId="2" applyFont="1"/>
    <xf numFmtId="0" fontId="12" fillId="0" borderId="0" xfId="2" applyFont="1"/>
    <xf numFmtId="49" fontId="6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19" fillId="0" borderId="1" xfId="2" applyNumberFormat="1" applyFont="1" applyFill="1" applyBorder="1" applyAlignment="1">
      <alignment horizontal="center" vertical="top" wrapText="1"/>
    </xf>
    <xf numFmtId="3" fontId="8" fillId="0" borderId="1" xfId="1" applyNumberFormat="1" applyFont="1" applyBorder="1" applyAlignment="1">
      <alignment horizontal="center" vertical="top" wrapText="1"/>
    </xf>
    <xf numFmtId="49" fontId="9" fillId="0" borderId="1" xfId="2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vertical="top" wrapText="1"/>
    </xf>
    <xf numFmtId="49" fontId="11" fillId="0" borderId="1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vertical="top" wrapText="1"/>
    </xf>
    <xf numFmtId="4" fontId="13" fillId="0" borderId="1" xfId="2" applyNumberFormat="1" applyFont="1" applyFill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12" fillId="0" borderId="1" xfId="2" applyFont="1" applyBorder="1" applyAlignment="1">
      <alignment horizontal="left" vertical="top" wrapText="1"/>
    </xf>
    <xf numFmtId="49" fontId="11" fillId="0" borderId="1" xfId="2" applyNumberFormat="1" applyFont="1" applyBorder="1" applyAlignment="1">
      <alignment horizontal="center"/>
    </xf>
    <xf numFmtId="3" fontId="11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3" fontId="20" fillId="0" borderId="1" xfId="2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vertical="center" wrapText="1"/>
    </xf>
    <xf numFmtId="0" fontId="12" fillId="0" borderId="1" xfId="2" applyFont="1" applyBorder="1" applyAlignment="1">
      <alignment horizontal="left" vertical="top" wrapText="1" indent="1"/>
    </xf>
    <xf numFmtId="49" fontId="14" fillId="0" borderId="1" xfId="2" applyNumberFormat="1" applyFont="1" applyBorder="1" applyAlignment="1">
      <alignment horizontal="center"/>
    </xf>
    <xf numFmtId="0" fontId="14" fillId="0" borderId="1" xfId="2" applyFont="1" applyBorder="1"/>
    <xf numFmtId="4" fontId="14" fillId="0" borderId="1" xfId="2" applyNumberFormat="1" applyFont="1" applyFill="1" applyBorder="1"/>
    <xf numFmtId="164" fontId="15" fillId="0" borderId="1" xfId="1" applyFont="1" applyBorder="1" applyAlignment="1">
      <alignment horizontal="right"/>
    </xf>
    <xf numFmtId="4" fontId="7" fillId="0" borderId="1" xfId="2" applyNumberFormat="1" applyFont="1" applyFill="1" applyBorder="1" applyAlignment="1">
      <alignment horizontal="center" vertical="top" wrapText="1"/>
    </xf>
    <xf numFmtId="1" fontId="8" fillId="0" borderId="1" xfId="1" applyNumberFormat="1" applyFont="1" applyBorder="1" applyAlignment="1">
      <alignment horizontal="center" vertical="top" wrapText="1"/>
    </xf>
    <xf numFmtId="4" fontId="10" fillId="0" borderId="1" xfId="2" applyNumberFormat="1" applyFont="1" applyFill="1" applyBorder="1" applyAlignment="1">
      <alignment horizontal="right" vertical="top" wrapText="1"/>
    </xf>
    <xf numFmtId="0" fontId="12" fillId="0" borderId="1" xfId="2" applyFont="1" applyBorder="1" applyAlignment="1">
      <alignment horizontal="left" vertical="top" wrapText="1" indent="2"/>
    </xf>
    <xf numFmtId="0" fontId="3" fillId="0" borderId="0" xfId="3" applyFont="1"/>
    <xf numFmtId="0" fontId="14" fillId="0" borderId="0" xfId="0" applyFont="1"/>
    <xf numFmtId="3" fontId="3" fillId="0" borderId="0" xfId="3" applyNumberFormat="1" applyFont="1"/>
    <xf numFmtId="0" fontId="25" fillId="0" borderId="0" xfId="3" applyFont="1"/>
    <xf numFmtId="3" fontId="25" fillId="0" borderId="0" xfId="3" applyNumberFormat="1" applyFont="1"/>
    <xf numFmtId="0" fontId="16" fillId="0" borderId="0" xfId="4" applyFont="1" applyAlignment="1">
      <alignment horizontal="center"/>
    </xf>
    <xf numFmtId="3" fontId="17" fillId="0" borderId="0" xfId="3" applyNumberFormat="1" applyFont="1" applyAlignment="1">
      <alignment horizontal="center"/>
    </xf>
    <xf numFmtId="14" fontId="13" fillId="0" borderId="0" xfId="4" applyNumberFormat="1" applyFont="1" applyAlignment="1">
      <alignment horizontal="center"/>
    </xf>
    <xf numFmtId="0" fontId="17" fillId="0" borderId="2" xfId="3" applyFont="1" applyBorder="1"/>
    <xf numFmtId="3" fontId="17" fillId="0" borderId="0" xfId="3" applyNumberFormat="1" applyFont="1" applyBorder="1"/>
    <xf numFmtId="0" fontId="17" fillId="0" borderId="2" xfId="2" applyFont="1" applyBorder="1"/>
    <xf numFmtId="0" fontId="9" fillId="0" borderId="1" xfId="3" applyFont="1" applyBorder="1" applyAlignment="1">
      <alignment vertical="top" wrapText="1"/>
    </xf>
    <xf numFmtId="0" fontId="6" fillId="0" borderId="1" xfId="3" applyFont="1" applyBorder="1" applyAlignment="1">
      <alignment horizontal="center" vertical="top" wrapText="1"/>
    </xf>
    <xf numFmtId="3" fontId="7" fillId="0" borderId="1" xfId="3" applyNumberFormat="1" applyFont="1" applyBorder="1" applyAlignment="1">
      <alignment horizontal="center" vertical="top" wrapText="1"/>
    </xf>
    <xf numFmtId="3" fontId="9" fillId="0" borderId="1" xfId="3" applyNumberFormat="1" applyFont="1" applyBorder="1" applyAlignment="1">
      <alignment vertical="top" wrapText="1"/>
    </xf>
    <xf numFmtId="3" fontId="23" fillId="0" borderId="1" xfId="3" applyNumberFormat="1" applyFont="1" applyBorder="1" applyAlignment="1">
      <alignment vertical="top" wrapText="1"/>
    </xf>
    <xf numFmtId="3" fontId="24" fillId="0" borderId="1" xfId="3" applyNumberFormat="1" applyFont="1" applyBorder="1" applyAlignment="1">
      <alignment vertical="top" wrapText="1"/>
    </xf>
    <xf numFmtId="4" fontId="13" fillId="0" borderId="2" xfId="2" applyNumberFormat="1" applyFont="1" applyBorder="1"/>
    <xf numFmtId="0" fontId="9" fillId="3" borderId="1" xfId="3" applyFont="1" applyFill="1" applyBorder="1" applyAlignment="1">
      <alignment vertical="top" wrapText="1"/>
    </xf>
    <xf numFmtId="3" fontId="9" fillId="3" borderId="1" xfId="3" applyNumberFormat="1" applyFont="1" applyFill="1" applyBorder="1" applyAlignment="1">
      <alignment vertical="top" wrapText="1"/>
    </xf>
    <xf numFmtId="4" fontId="9" fillId="0" borderId="1" xfId="3" applyNumberFormat="1" applyFont="1" applyBorder="1" applyAlignment="1">
      <alignment vertical="top" wrapText="1"/>
    </xf>
    <xf numFmtId="3" fontId="23" fillId="3" borderId="1" xfId="3" applyNumberFormat="1" applyFont="1" applyFill="1" applyBorder="1" applyAlignment="1">
      <alignment vertical="top" wrapText="1"/>
    </xf>
    <xf numFmtId="165" fontId="26" fillId="0" borderId="1" xfId="5" applyFont="1" applyFill="1" applyBorder="1" applyAlignment="1" applyProtection="1">
      <alignment horizontal="right" vertical="center"/>
    </xf>
    <xf numFmtId="167" fontId="27" fillId="0" borderId="1" xfId="5" applyNumberFormat="1" applyFont="1" applyFill="1" applyBorder="1" applyAlignment="1" applyProtection="1">
      <alignment horizontal="right" vertical="center"/>
    </xf>
    <xf numFmtId="167" fontId="26" fillId="0" borderId="1" xfId="5" applyNumberFormat="1" applyFont="1" applyFill="1" applyBorder="1" applyAlignment="1" applyProtection="1">
      <alignment horizontal="right" vertical="center"/>
    </xf>
    <xf numFmtId="167" fontId="28" fillId="0" borderId="1" xfId="5" applyNumberFormat="1" applyFont="1" applyFill="1" applyBorder="1" applyProtection="1"/>
    <xf numFmtId="165" fontId="29" fillId="0" borderId="1" xfId="5" applyFont="1" applyFill="1" applyBorder="1" applyProtection="1">
      <protection locked="0"/>
    </xf>
    <xf numFmtId="167" fontId="29" fillId="0" borderId="1" xfId="5" applyNumberFormat="1" applyFont="1" applyFill="1" applyBorder="1" applyProtection="1">
      <protection locked="0"/>
    </xf>
    <xf numFmtId="167" fontId="28" fillId="0" borderId="1" xfId="5" applyNumberFormat="1" applyFont="1" applyFill="1" applyBorder="1" applyProtection="1">
      <protection locked="0"/>
    </xf>
    <xf numFmtId="167" fontId="30" fillId="0" borderId="1" xfId="5" applyNumberFormat="1" applyFont="1" applyFill="1" applyBorder="1" applyProtection="1"/>
    <xf numFmtId="165" fontId="30" fillId="0" borderId="1" xfId="5" applyFont="1" applyFill="1" applyBorder="1" applyProtection="1"/>
    <xf numFmtId="165" fontId="28" fillId="0" borderId="1" xfId="5" applyFont="1" applyFill="1" applyBorder="1" applyProtection="1">
      <protection locked="0"/>
    </xf>
    <xf numFmtId="165" fontId="28" fillId="0" borderId="1" xfId="5" applyFont="1" applyBorder="1"/>
    <xf numFmtId="167" fontId="28" fillId="0" borderId="1" xfId="5" applyNumberFormat="1" applyFont="1" applyBorder="1"/>
    <xf numFmtId="165" fontId="28" fillId="0" borderId="1" xfId="5" applyFont="1" applyFill="1" applyBorder="1" applyProtection="1"/>
    <xf numFmtId="167" fontId="30" fillId="0" borderId="1" xfId="5" applyNumberFormat="1" applyFont="1" applyBorder="1" applyProtection="1"/>
    <xf numFmtId="167" fontId="29" fillId="0" borderId="1" xfId="5" applyNumberFormat="1" applyFont="1" applyBorder="1" applyProtection="1">
      <protection locked="0"/>
    </xf>
    <xf numFmtId="167" fontId="28" fillId="0" borderId="1" xfId="5" applyNumberFormat="1" applyFont="1" applyBorder="1" applyProtection="1">
      <protection locked="0"/>
    </xf>
    <xf numFmtId="167" fontId="28" fillId="0" borderId="1" xfId="5" applyNumberFormat="1" applyFont="1" applyFill="1" applyBorder="1" applyAlignment="1" applyProtection="1">
      <alignment horizontal="right"/>
      <protection locked="0"/>
    </xf>
    <xf numFmtId="167" fontId="31" fillId="0" borderId="1" xfId="5" applyNumberFormat="1" applyFont="1" applyFill="1" applyBorder="1" applyProtection="1"/>
    <xf numFmtId="167" fontId="31" fillId="0" borderId="1" xfId="5" applyNumberFormat="1" applyFont="1" applyBorder="1" applyProtection="1">
      <protection locked="0"/>
    </xf>
    <xf numFmtId="167" fontId="29" fillId="0" borderId="1" xfId="5" applyNumberFormat="1" applyFont="1" applyFill="1" applyBorder="1" applyProtection="1"/>
    <xf numFmtId="167" fontId="29" fillId="0" borderId="1" xfId="5" applyNumberFormat="1" applyFont="1" applyBorder="1" applyProtection="1"/>
    <xf numFmtId="166" fontId="29" fillId="0" borderId="1" xfId="1" applyNumberFormat="1" applyFont="1" applyFill="1" applyBorder="1"/>
    <xf numFmtId="166" fontId="28" fillId="0" borderId="1" xfId="1" applyNumberFormat="1" applyFont="1" applyBorder="1" applyProtection="1">
      <protection locked="0"/>
    </xf>
    <xf numFmtId="166" fontId="28" fillId="0" borderId="1" xfId="1" applyNumberFormat="1" applyFont="1" applyFill="1" applyBorder="1" applyProtection="1">
      <protection locked="0"/>
    </xf>
    <xf numFmtId="166" fontId="29" fillId="0" borderId="1" xfId="1" applyNumberFormat="1" applyFont="1" applyFill="1" applyBorder="1" applyProtection="1"/>
    <xf numFmtId="166" fontId="29" fillId="0" borderId="1" xfId="1" applyNumberFormat="1" applyFont="1" applyBorder="1" applyProtection="1"/>
    <xf numFmtId="166" fontId="30" fillId="0" borderId="1" xfId="1" applyNumberFormat="1" applyFont="1" applyFill="1" applyBorder="1" applyProtection="1">
      <protection locked="0"/>
    </xf>
    <xf numFmtId="166" fontId="29" fillId="0" borderId="1" xfId="1" applyNumberFormat="1" applyFont="1" applyFill="1" applyBorder="1" applyProtection="1">
      <protection locked="0"/>
    </xf>
    <xf numFmtId="3" fontId="29" fillId="0" borderId="1" xfId="1" applyNumberFormat="1" applyFont="1" applyFill="1" applyBorder="1" applyProtection="1"/>
    <xf numFmtId="167" fontId="28" fillId="0" borderId="1" xfId="1" applyNumberFormat="1" applyFont="1" applyFill="1" applyBorder="1" applyProtection="1">
      <protection locked="0"/>
    </xf>
    <xf numFmtId="164" fontId="28" fillId="0" borderId="1" xfId="1" applyFont="1" applyFill="1" applyBorder="1" applyProtection="1">
      <protection locked="0"/>
    </xf>
    <xf numFmtId="167" fontId="29" fillId="0" borderId="1" xfId="1" applyNumberFormat="1" applyFont="1" applyFill="1" applyBorder="1" applyProtection="1"/>
    <xf numFmtId="166" fontId="31" fillId="0" borderId="1" xfId="1" applyNumberFormat="1" applyFont="1" applyFill="1" applyBorder="1" applyProtection="1">
      <protection locked="0"/>
    </xf>
    <xf numFmtId="3" fontId="30" fillId="4" borderId="1" xfId="0" applyNumberFormat="1" applyFont="1" applyFill="1" applyBorder="1" applyAlignment="1" applyProtection="1"/>
    <xf numFmtId="3" fontId="28" fillId="0" borderId="1" xfId="0" applyNumberFormat="1" applyFont="1" applyFill="1" applyBorder="1" applyAlignment="1" applyProtection="1">
      <protection locked="0"/>
    </xf>
    <xf numFmtId="3" fontId="30" fillId="5" borderId="1" xfId="0" applyNumberFormat="1" applyFont="1" applyFill="1" applyBorder="1" applyAlignment="1" applyProtection="1"/>
    <xf numFmtId="3" fontId="30" fillId="0" borderId="1" xfId="0" applyNumberFormat="1" applyFont="1" applyFill="1" applyBorder="1" applyAlignment="1" applyProtection="1"/>
    <xf numFmtId="3" fontId="28" fillId="4" borderId="1" xfId="1" applyNumberFormat="1" applyFont="1" applyFill="1" applyBorder="1" applyAlignment="1" applyProtection="1">
      <protection locked="0"/>
    </xf>
    <xf numFmtId="3" fontId="28" fillId="0" borderId="1" xfId="1" applyNumberFormat="1" applyFont="1" applyFill="1" applyBorder="1" applyAlignment="1" applyProtection="1">
      <protection locked="0"/>
    </xf>
    <xf numFmtId="3" fontId="30" fillId="4" borderId="1" xfId="1" applyNumberFormat="1" applyFont="1" applyFill="1" applyBorder="1" applyAlignment="1" applyProtection="1"/>
    <xf numFmtId="3" fontId="30" fillId="0" borderId="1" xfId="1" applyNumberFormat="1" applyFont="1" applyFill="1" applyBorder="1" applyAlignment="1" applyProtection="1"/>
    <xf numFmtId="3" fontId="28" fillId="2" borderId="1" xfId="1" applyNumberFormat="1" applyFont="1" applyFill="1" applyBorder="1" applyAlignment="1" applyProtection="1">
      <protection locked="0"/>
    </xf>
    <xf numFmtId="3" fontId="29" fillId="4" borderId="1" xfId="0" applyNumberFormat="1" applyFont="1" applyFill="1" applyBorder="1" applyAlignment="1" applyProtection="1"/>
    <xf numFmtId="3" fontId="30" fillId="0" borderId="1" xfId="0" applyNumberFormat="1" applyFont="1" applyFill="1" applyBorder="1" applyAlignment="1" applyProtection="1">
      <protection locked="0"/>
    </xf>
    <xf numFmtId="4" fontId="28" fillId="0" borderId="1" xfId="0" applyNumberFormat="1" applyFont="1" applyBorder="1" applyAlignment="1" applyProtection="1">
      <protection locked="0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vertical="top" wrapText="1"/>
    </xf>
    <xf numFmtId="0" fontId="32" fillId="0" borderId="1" xfId="3" applyFont="1" applyBorder="1" applyAlignment="1">
      <alignment horizontal="center" vertical="top" wrapText="1"/>
    </xf>
    <xf numFmtId="0" fontId="32" fillId="0" borderId="1" xfId="3" applyFont="1" applyBorder="1" applyAlignment="1">
      <alignment vertical="top" wrapText="1"/>
    </xf>
    <xf numFmtId="0" fontId="13" fillId="0" borderId="1" xfId="3" applyFont="1" applyBorder="1" applyAlignment="1">
      <alignment vertical="top" wrapText="1"/>
    </xf>
    <xf numFmtId="0" fontId="33" fillId="0" borderId="0" xfId="3" applyFont="1"/>
    <xf numFmtId="3" fontId="33" fillId="0" borderId="0" xfId="3" applyNumberFormat="1" applyFont="1"/>
    <xf numFmtId="0" fontId="13" fillId="0" borderId="0" xfId="3" applyFont="1"/>
    <xf numFmtId="0" fontId="34" fillId="0" borderId="0" xfId="3" applyFont="1"/>
    <xf numFmtId="1" fontId="13" fillId="0" borderId="0" xfId="3" applyNumberFormat="1" applyFont="1"/>
    <xf numFmtId="49" fontId="31" fillId="0" borderId="0" xfId="3" applyNumberFormat="1" applyFont="1"/>
    <xf numFmtId="0" fontId="31" fillId="0" borderId="0" xfId="3" applyNumberFormat="1" applyFont="1" applyAlignment="1">
      <alignment horizontal="left"/>
    </xf>
    <xf numFmtId="3" fontId="31" fillId="0" borderId="0" xfId="3" applyNumberFormat="1" applyFont="1"/>
    <xf numFmtId="49" fontId="33" fillId="0" borderId="0" xfId="3" applyNumberFormat="1" applyFont="1"/>
    <xf numFmtId="0" fontId="10" fillId="0" borderId="0" xfId="3" applyFont="1"/>
    <xf numFmtId="0" fontId="35" fillId="0" borderId="0" xfId="3" applyFont="1"/>
    <xf numFmtId="0" fontId="35" fillId="0" borderId="0" xfId="3" applyFont="1" applyAlignment="1">
      <alignment horizontal="left"/>
    </xf>
    <xf numFmtId="49" fontId="35" fillId="0" borderId="0" xfId="3" applyNumberFormat="1" applyFont="1"/>
    <xf numFmtId="0" fontId="35" fillId="0" borderId="1" xfId="3" applyFont="1" applyBorder="1" applyAlignment="1">
      <alignment vertical="top" wrapText="1"/>
    </xf>
    <xf numFmtId="3" fontId="29" fillId="0" borderId="1" xfId="0" applyNumberFormat="1" applyFont="1" applyBorder="1" applyProtection="1">
      <protection locked="0"/>
    </xf>
    <xf numFmtId="0" fontId="33" fillId="0" borderId="1" xfId="3" applyFont="1" applyBorder="1" applyAlignment="1">
      <alignment vertical="top" wrapText="1"/>
    </xf>
    <xf numFmtId="0" fontId="35" fillId="0" borderId="1" xfId="3" applyFont="1" applyBorder="1" applyAlignment="1">
      <alignment horizontal="left" vertical="top" wrapText="1"/>
    </xf>
    <xf numFmtId="3" fontId="33" fillId="0" borderId="2" xfId="3" applyNumberFormat="1" applyFont="1" applyBorder="1"/>
    <xf numFmtId="4" fontId="30" fillId="0" borderId="1" xfId="0" applyNumberFormat="1" applyFont="1" applyFill="1" applyBorder="1" applyAlignment="1" applyProtection="1"/>
    <xf numFmtId="3" fontId="29" fillId="4" borderId="1" xfId="1" applyNumberFormat="1" applyFont="1" applyFill="1" applyBorder="1" applyAlignment="1" applyProtection="1">
      <protection locked="0"/>
    </xf>
    <xf numFmtId="4" fontId="33" fillId="0" borderId="0" xfId="3" applyNumberFormat="1" applyFont="1"/>
    <xf numFmtId="3" fontId="9" fillId="0" borderId="1" xfId="3" applyNumberFormat="1" applyFont="1" applyFill="1" applyBorder="1" applyAlignment="1">
      <alignment vertical="top" wrapText="1"/>
    </xf>
    <xf numFmtId="3" fontId="24" fillId="0" borderId="1" xfId="3" applyNumberFormat="1" applyFont="1" applyFill="1" applyBorder="1" applyAlignment="1">
      <alignment vertical="top" wrapText="1"/>
    </xf>
    <xf numFmtId="4" fontId="14" fillId="0" borderId="0" xfId="1" applyNumberFormat="1" applyFont="1"/>
    <xf numFmtId="0" fontId="14" fillId="0" borderId="0" xfId="2" applyFont="1" applyBorder="1"/>
    <xf numFmtId="3" fontId="14" fillId="0" borderId="0" xfId="2" applyNumberFormat="1" applyFont="1" applyBorder="1"/>
    <xf numFmtId="168" fontId="14" fillId="0" borderId="0" xfId="2" applyNumberFormat="1" applyFont="1"/>
    <xf numFmtId="3" fontId="14" fillId="0" borderId="0" xfId="0" applyNumberFormat="1" applyFont="1"/>
    <xf numFmtId="3" fontId="29" fillId="4" borderId="1" xfId="0" applyNumberFormat="1" applyFont="1" applyFill="1" applyBorder="1" applyAlignment="1" applyProtection="1">
      <protection locked="0"/>
    </xf>
    <xf numFmtId="0" fontId="8" fillId="0" borderId="1" xfId="2" applyFont="1" applyFill="1" applyBorder="1" applyAlignment="1">
      <alignment horizontal="center" vertical="top" wrapText="1"/>
    </xf>
    <xf numFmtId="3" fontId="30" fillId="2" borderId="1" xfId="0" applyNumberFormat="1" applyFont="1" applyFill="1" applyBorder="1" applyAlignment="1" applyProtection="1"/>
    <xf numFmtId="3" fontId="37" fillId="0" borderId="3" xfId="0" applyNumberFormat="1" applyFont="1" applyFill="1" applyBorder="1" applyAlignment="1" applyProtection="1">
      <protection locked="0"/>
    </xf>
    <xf numFmtId="3" fontId="36" fillId="0" borderId="3" xfId="0" applyNumberFormat="1" applyFont="1" applyFill="1" applyBorder="1" applyAlignment="1" applyProtection="1">
      <protection locked="0"/>
    </xf>
    <xf numFmtId="3" fontId="29" fillId="0" borderId="1" xfId="1" applyNumberFormat="1" applyFont="1" applyBorder="1" applyProtection="1"/>
    <xf numFmtId="0" fontId="13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top" wrapText="1"/>
    </xf>
    <xf numFmtId="4" fontId="4" fillId="0" borderId="1" xfId="2" applyNumberFormat="1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right" vertical="center" wrapText="1"/>
    </xf>
    <xf numFmtId="0" fontId="8" fillId="0" borderId="1" xfId="2" applyFont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right" vertical="top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17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9" fillId="0" borderId="1" xfId="3" applyFont="1" applyBorder="1" applyAlignment="1">
      <alignment vertical="top" wrapText="1"/>
    </xf>
    <xf numFmtId="0" fontId="22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" fontId="5" fillId="0" borderId="1" xfId="3" applyNumberFormat="1" applyFont="1" applyBorder="1" applyAlignment="1">
      <alignment horizontal="center" vertical="top" wrapText="1"/>
    </xf>
    <xf numFmtId="3" fontId="4" fillId="0" borderId="1" xfId="3" applyNumberFormat="1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top" wrapText="1"/>
    </xf>
  </cellXfs>
  <cellStyles count="6">
    <cellStyle name="Comma" xfId="1" builtinId="3"/>
    <cellStyle name="Comma 2" xfId="5"/>
    <cellStyle name="Normal" xfId="0" builtinId="0"/>
    <cellStyle name="Normal 2" xfId="3"/>
    <cellStyle name="Normal 7" xfId="2"/>
    <cellStyle name="Normal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2581275</xdr:colOff>
      <xdr:row>0</xdr:row>
      <xdr:rowOff>76200</xdr:rowOff>
    </xdr:from>
    <xdr:to>
      <xdr:col>2</xdr:col>
      <xdr:colOff>590550</xdr:colOff>
      <xdr:row>5</xdr:row>
      <xdr:rowOff>9525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7620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123</xdr:row>
      <xdr:rowOff>771525</xdr:rowOff>
    </xdr:from>
    <xdr:to>
      <xdr:col>2</xdr:col>
      <xdr:colOff>247650</xdr:colOff>
      <xdr:row>124</xdr:row>
      <xdr:rowOff>9525</xdr:rowOff>
    </xdr:to>
    <xdr:sp macro="" textlink="">
      <xdr:nvSpPr>
        <xdr:cNvPr id="3" name="Freeform 14"/>
        <xdr:cNvSpPr>
          <a:spLocks/>
        </xdr:cNvSpPr>
      </xdr:nvSpPr>
      <xdr:spPr bwMode="auto">
        <a:xfrm flipV="1">
          <a:off x="2647950" y="38366700"/>
          <a:ext cx="1609725" cy="952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838200</xdr:colOff>
      <xdr:row>123</xdr:row>
      <xdr:rowOff>85725</xdr:rowOff>
    </xdr:from>
    <xdr:to>
      <xdr:col>4</xdr:col>
      <xdr:colOff>1266825</xdr:colOff>
      <xdr:row>124</xdr:row>
      <xdr:rowOff>19050</xdr:rowOff>
    </xdr:to>
    <xdr:sp macro="" textlink="">
      <xdr:nvSpPr>
        <xdr:cNvPr id="4" name="Freeform 14"/>
        <xdr:cNvSpPr>
          <a:spLocks/>
        </xdr:cNvSpPr>
      </xdr:nvSpPr>
      <xdr:spPr bwMode="auto">
        <a:xfrm flipV="1">
          <a:off x="5743575" y="37680900"/>
          <a:ext cx="1905000" cy="1333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76200</xdr:rowOff>
    </xdr:from>
    <xdr:to>
      <xdr:col>6</xdr:col>
      <xdr:colOff>0</xdr:colOff>
      <xdr:row>5</xdr:row>
      <xdr:rowOff>9525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7620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85725</xdr:rowOff>
    </xdr:from>
    <xdr:to>
      <xdr:col>2</xdr:col>
      <xdr:colOff>971550</xdr:colOff>
      <xdr:row>5</xdr:row>
      <xdr:rowOff>19050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5725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1352550</xdr:colOff>
      <xdr:row>129</xdr:row>
      <xdr:rowOff>1019175</xdr:rowOff>
    </xdr:from>
    <xdr:to>
      <xdr:col>5</xdr:col>
      <xdr:colOff>0</xdr:colOff>
      <xdr:row>129</xdr:row>
      <xdr:rowOff>1123950</xdr:rowOff>
    </xdr:to>
    <xdr:sp macro="" textlink="">
      <xdr:nvSpPr>
        <xdr:cNvPr id="3" name="Freeform 14"/>
        <xdr:cNvSpPr>
          <a:spLocks/>
        </xdr:cNvSpPr>
      </xdr:nvSpPr>
      <xdr:spPr bwMode="auto">
        <a:xfrm flipV="1">
          <a:off x="5362575" y="41738550"/>
          <a:ext cx="1733550" cy="10477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1304925</xdr:colOff>
      <xdr:row>129</xdr:row>
      <xdr:rowOff>114300</xdr:rowOff>
    </xdr:from>
    <xdr:to>
      <xdr:col>2</xdr:col>
      <xdr:colOff>781050</xdr:colOff>
      <xdr:row>130</xdr:row>
      <xdr:rowOff>0</xdr:rowOff>
    </xdr:to>
    <xdr:sp macro="" textlink="">
      <xdr:nvSpPr>
        <xdr:cNvPr id="4" name="Freeform 14"/>
        <xdr:cNvSpPr>
          <a:spLocks/>
        </xdr:cNvSpPr>
      </xdr:nvSpPr>
      <xdr:spPr bwMode="auto">
        <a:xfrm flipV="1">
          <a:off x="2333625" y="40833675"/>
          <a:ext cx="1476375" cy="857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1352550</xdr:colOff>
      <xdr:row>47</xdr:row>
      <xdr:rowOff>1019175</xdr:rowOff>
    </xdr:from>
    <xdr:to>
      <xdr:col>8</xdr:col>
      <xdr:colOff>0</xdr:colOff>
      <xdr:row>47</xdr:row>
      <xdr:rowOff>1123950</xdr:rowOff>
    </xdr:to>
    <xdr:sp macro="" textlink="">
      <xdr:nvSpPr>
        <xdr:cNvPr id="2" name="Freeform 14"/>
        <xdr:cNvSpPr>
          <a:spLocks/>
        </xdr:cNvSpPr>
      </xdr:nvSpPr>
      <xdr:spPr bwMode="auto">
        <a:xfrm flipV="1">
          <a:off x="5362575" y="41890950"/>
          <a:ext cx="1733550" cy="10477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1304925</xdr:colOff>
      <xdr:row>47</xdr:row>
      <xdr:rowOff>114300</xdr:rowOff>
    </xdr:from>
    <xdr:to>
      <xdr:col>5</xdr:col>
      <xdr:colOff>781050</xdr:colOff>
      <xdr:row>48</xdr:row>
      <xdr:rowOff>0</xdr:rowOff>
    </xdr:to>
    <xdr:sp macro="" textlink="">
      <xdr:nvSpPr>
        <xdr:cNvPr id="3" name="Freeform 14"/>
        <xdr:cNvSpPr>
          <a:spLocks/>
        </xdr:cNvSpPr>
      </xdr:nvSpPr>
      <xdr:spPr bwMode="auto">
        <a:xfrm flipV="1">
          <a:off x="2333625" y="40986075"/>
          <a:ext cx="1476375" cy="11525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a.radunovic/Documents/desktop/Izvje&#353;tavanje/Slovenija/2018/Reporting%20package%202018/03%202018/LO_PAKET%20SA%20NAPOMENAMA-MART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Izvje&#353;tavanje/Slovenija/2011/Reporting%20packege%202011/31.12.2011/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KAPITAL"/>
      <sheetName val="NOVCANI TOKOVI"/>
      <sheetName val="Aktiva"/>
      <sheetName val="Pasiva"/>
      <sheetName val="B. uspje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458941222.03088593</v>
          </cell>
          <cell r="C5">
            <v>0</v>
          </cell>
          <cell r="D5">
            <v>458942314.20997995</v>
          </cell>
          <cell r="E5">
            <v>0</v>
          </cell>
          <cell r="F5">
            <v>22752139.189999998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6958381.3109059837</v>
          </cell>
        </row>
        <row r="6">
          <cell r="A6">
            <v>3</v>
          </cell>
          <cell r="B6">
            <v>1247455.54</v>
          </cell>
          <cell r="C6">
            <v>3</v>
          </cell>
          <cell r="D6">
            <v>1160680.94</v>
          </cell>
          <cell r="E6">
            <v>3</v>
          </cell>
          <cell r="F6">
            <v>0</v>
          </cell>
          <cell r="G6">
            <v>3</v>
          </cell>
          <cell r="H6">
            <v>10618.07</v>
          </cell>
          <cell r="I6">
            <v>3</v>
          </cell>
          <cell r="J6">
            <v>76156.529999999912</v>
          </cell>
        </row>
        <row r="7">
          <cell r="A7">
            <v>5</v>
          </cell>
          <cell r="B7">
            <v>2259723.13</v>
          </cell>
          <cell r="C7">
            <v>5</v>
          </cell>
          <cell r="D7">
            <v>25493.119999999999</v>
          </cell>
          <cell r="E7">
            <v>5</v>
          </cell>
          <cell r="F7">
            <v>66316.78</v>
          </cell>
          <cell r="G7">
            <v>5</v>
          </cell>
          <cell r="H7">
            <v>275082.52</v>
          </cell>
          <cell r="I7">
            <v>5</v>
          </cell>
          <cell r="J7">
            <v>2025464.2699999996</v>
          </cell>
        </row>
        <row r="8">
          <cell r="A8">
            <v>11</v>
          </cell>
          <cell r="B8">
            <v>10308451.060000001</v>
          </cell>
          <cell r="C8">
            <v>11</v>
          </cell>
          <cell r="D8">
            <v>5111496.3361000009</v>
          </cell>
          <cell r="E8">
            <v>11</v>
          </cell>
          <cell r="F8">
            <v>13327.300000000001</v>
          </cell>
          <cell r="G8">
            <v>11</v>
          </cell>
          <cell r="H8">
            <v>29714.31</v>
          </cell>
          <cell r="I8">
            <v>11</v>
          </cell>
          <cell r="J8">
            <v>5180567.7138999999</v>
          </cell>
        </row>
        <row r="9">
          <cell r="A9">
            <v>12</v>
          </cell>
          <cell r="B9">
            <v>765198.6</v>
          </cell>
          <cell r="C9">
            <v>12</v>
          </cell>
          <cell r="D9">
            <v>765198.6</v>
          </cell>
          <cell r="E9">
            <v>12</v>
          </cell>
          <cell r="F9">
            <v>0</v>
          </cell>
          <cell r="G9">
            <v>12</v>
          </cell>
          <cell r="H9">
            <v>0</v>
          </cell>
          <cell r="I9">
            <v>12</v>
          </cell>
          <cell r="J9">
            <v>0</v>
          </cell>
        </row>
        <row r="10">
          <cell r="A10">
            <v>15</v>
          </cell>
          <cell r="B10">
            <v>3763957.72</v>
          </cell>
          <cell r="C10">
            <v>15</v>
          </cell>
          <cell r="D10">
            <v>1075028.1523</v>
          </cell>
          <cell r="E10">
            <v>15</v>
          </cell>
          <cell r="F10">
            <v>0</v>
          </cell>
          <cell r="G10">
            <v>15</v>
          </cell>
          <cell r="H10">
            <v>13998.18</v>
          </cell>
          <cell r="I10">
            <v>15</v>
          </cell>
          <cell r="J10">
            <v>2674931.3877000003</v>
          </cell>
        </row>
        <row r="11">
          <cell r="A11">
            <v>26</v>
          </cell>
          <cell r="B11">
            <v>33218515.590000004</v>
          </cell>
          <cell r="C11">
            <v>26</v>
          </cell>
          <cell r="D11">
            <v>7957863.6499999994</v>
          </cell>
          <cell r="E11">
            <v>26</v>
          </cell>
          <cell r="F11">
            <v>304778.11</v>
          </cell>
          <cell r="G11">
            <v>26</v>
          </cell>
          <cell r="H11">
            <v>707254.8</v>
          </cell>
          <cell r="I11">
            <v>26</v>
          </cell>
          <cell r="J11">
            <v>24858175.250000004</v>
          </cell>
        </row>
        <row r="12">
          <cell r="A12">
            <v>30</v>
          </cell>
          <cell r="B12">
            <v>2125520.23</v>
          </cell>
          <cell r="C12">
            <v>30</v>
          </cell>
          <cell r="D12">
            <v>1306617.6499409999</v>
          </cell>
          <cell r="E12">
            <v>30</v>
          </cell>
          <cell r="F12">
            <v>4635.62</v>
          </cell>
          <cell r="G12">
            <v>30</v>
          </cell>
          <cell r="H12">
            <v>18799.57</v>
          </cell>
          <cell r="I12">
            <v>30</v>
          </cell>
          <cell r="J12">
            <v>804738.63005899999</v>
          </cell>
        </row>
        <row r="13">
          <cell r="A13">
            <v>33</v>
          </cell>
          <cell r="B13">
            <v>600311.11</v>
          </cell>
          <cell r="C13">
            <v>33</v>
          </cell>
          <cell r="D13">
            <v>12904.81</v>
          </cell>
          <cell r="E13">
            <v>33</v>
          </cell>
          <cell r="F13">
            <v>94.77</v>
          </cell>
          <cell r="G13">
            <v>33</v>
          </cell>
          <cell r="H13">
            <v>88147.46</v>
          </cell>
          <cell r="I13">
            <v>33</v>
          </cell>
          <cell r="J13">
            <v>583201.81999999995</v>
          </cell>
        </row>
        <row r="14">
          <cell r="A14">
            <v>35</v>
          </cell>
          <cell r="B14">
            <v>1683362.55</v>
          </cell>
          <cell r="C14">
            <v>35</v>
          </cell>
          <cell r="D14">
            <v>690904.34</v>
          </cell>
          <cell r="E14">
            <v>35</v>
          </cell>
          <cell r="F14">
            <v>98000</v>
          </cell>
          <cell r="G14">
            <v>35</v>
          </cell>
          <cell r="H14">
            <v>36267</v>
          </cell>
          <cell r="I14">
            <v>35</v>
          </cell>
          <cell r="J14">
            <v>1054191.2100000004</v>
          </cell>
        </row>
        <row r="15">
          <cell r="A15">
            <v>36</v>
          </cell>
          <cell r="B15">
            <v>265063.64</v>
          </cell>
          <cell r="C15">
            <v>36</v>
          </cell>
          <cell r="D15">
            <v>265063.64</v>
          </cell>
          <cell r="E15">
            <v>36</v>
          </cell>
          <cell r="F15">
            <v>0</v>
          </cell>
          <cell r="G15">
            <v>36</v>
          </cell>
          <cell r="H15">
            <v>0</v>
          </cell>
          <cell r="I15">
            <v>36</v>
          </cell>
          <cell r="J15">
            <v>0</v>
          </cell>
        </row>
        <row r="16">
          <cell r="A16">
            <v>41</v>
          </cell>
          <cell r="B16">
            <v>3278372.91</v>
          </cell>
          <cell r="C16">
            <v>41</v>
          </cell>
          <cell r="D16">
            <v>1146816.94</v>
          </cell>
          <cell r="E16">
            <v>41</v>
          </cell>
          <cell r="F16">
            <v>209253.7</v>
          </cell>
          <cell r="G16">
            <v>41</v>
          </cell>
          <cell r="H16">
            <v>342993.68</v>
          </cell>
          <cell r="I16">
            <v>41</v>
          </cell>
          <cell r="J16">
            <v>1997815.99</v>
          </cell>
        </row>
        <row r="17">
          <cell r="A17">
            <v>43</v>
          </cell>
          <cell r="B17">
            <v>3501169.09</v>
          </cell>
          <cell r="C17">
            <v>43</v>
          </cell>
          <cell r="D17">
            <v>904841.39</v>
          </cell>
          <cell r="E17">
            <v>43</v>
          </cell>
          <cell r="F17">
            <v>71058.350000000006</v>
          </cell>
          <cell r="G17">
            <v>43</v>
          </cell>
          <cell r="H17">
            <v>294514.78000000003</v>
          </cell>
          <cell r="I17">
            <v>43</v>
          </cell>
          <cell r="J17">
            <v>2372871.27</v>
          </cell>
        </row>
        <row r="18">
          <cell r="A18">
            <v>56</v>
          </cell>
          <cell r="B18">
            <v>9347891.2970679998</v>
          </cell>
          <cell r="C18">
            <v>56</v>
          </cell>
          <cell r="D18">
            <v>6029005.9512759997</v>
          </cell>
          <cell r="E18">
            <v>56</v>
          </cell>
          <cell r="F18">
            <v>7035225.0300019998</v>
          </cell>
          <cell r="G18">
            <v>56</v>
          </cell>
          <cell r="H18">
            <v>6380264.8694250006</v>
          </cell>
          <cell r="I18">
            <v>56</v>
          </cell>
          <cell r="J18">
            <v>3973845.5063690017</v>
          </cell>
        </row>
        <row r="19">
          <cell r="A19">
            <v>60</v>
          </cell>
          <cell r="B19">
            <v>911612.89</v>
          </cell>
          <cell r="C19">
            <v>60</v>
          </cell>
          <cell r="D19">
            <v>579173.24</v>
          </cell>
          <cell r="E19">
            <v>60</v>
          </cell>
          <cell r="F19">
            <v>179778.85</v>
          </cell>
          <cell r="G19">
            <v>60</v>
          </cell>
          <cell r="H19">
            <v>230777.89</v>
          </cell>
          <cell r="I19">
            <v>60</v>
          </cell>
          <cell r="J19">
            <v>281440.61000000004</v>
          </cell>
        </row>
        <row r="20">
          <cell r="A20">
            <v>64</v>
          </cell>
          <cell r="B20">
            <v>536127.53367300006</v>
          </cell>
          <cell r="C20">
            <v>64</v>
          </cell>
          <cell r="D20">
            <v>279712.70150900004</v>
          </cell>
          <cell r="E20">
            <v>64</v>
          </cell>
          <cell r="F20">
            <v>334590.31</v>
          </cell>
          <cell r="G20">
            <v>64</v>
          </cell>
          <cell r="H20">
            <v>379540.56</v>
          </cell>
          <cell r="I20">
            <v>64</v>
          </cell>
          <cell r="J20">
            <v>211464.58216400002</v>
          </cell>
        </row>
        <row r="21">
          <cell r="A21">
            <v>82</v>
          </cell>
          <cell r="B21">
            <v>145533.66005900002</v>
          </cell>
          <cell r="C21">
            <v>82</v>
          </cell>
          <cell r="D21">
            <v>27489.5</v>
          </cell>
          <cell r="E21">
            <v>82</v>
          </cell>
          <cell r="F21">
            <v>195591.27</v>
          </cell>
          <cell r="G21">
            <v>82</v>
          </cell>
          <cell r="H21">
            <v>166859.04999999999</v>
          </cell>
          <cell r="I21">
            <v>82</v>
          </cell>
          <cell r="J21">
            <v>146776.38005900002</v>
          </cell>
        </row>
        <row r="22">
          <cell r="A22">
            <v>95</v>
          </cell>
          <cell r="B22">
            <v>244731.34</v>
          </cell>
          <cell r="C22">
            <v>95</v>
          </cell>
          <cell r="D22">
            <v>240911.6</v>
          </cell>
          <cell r="E22">
            <v>95</v>
          </cell>
          <cell r="F22">
            <v>49850.48</v>
          </cell>
          <cell r="G22">
            <v>95</v>
          </cell>
          <cell r="H22">
            <v>60488.170000000006</v>
          </cell>
          <cell r="I22">
            <v>95</v>
          </cell>
          <cell r="J22">
            <v>-6817.9500000000116</v>
          </cell>
        </row>
        <row r="23">
          <cell r="A23">
            <v>99</v>
          </cell>
          <cell r="B23">
            <v>44550.9</v>
          </cell>
          <cell r="C23">
            <v>99</v>
          </cell>
          <cell r="D23">
            <v>6172.52</v>
          </cell>
          <cell r="E23">
            <v>99</v>
          </cell>
          <cell r="F23">
            <v>10495.09</v>
          </cell>
          <cell r="G23">
            <v>99</v>
          </cell>
          <cell r="H23">
            <v>17931.87</v>
          </cell>
          <cell r="I23">
            <v>99</v>
          </cell>
          <cell r="J23">
            <v>30941.600000000002</v>
          </cell>
        </row>
        <row r="24">
          <cell r="A24">
            <v>103</v>
          </cell>
          <cell r="B24">
            <v>1422144.77</v>
          </cell>
          <cell r="C24">
            <v>103</v>
          </cell>
          <cell r="D24">
            <v>821782.03007999994</v>
          </cell>
          <cell r="E24">
            <v>103</v>
          </cell>
          <cell r="F24">
            <v>160168.34</v>
          </cell>
          <cell r="G24">
            <v>103</v>
          </cell>
          <cell r="H24">
            <v>83089.31</v>
          </cell>
          <cell r="I24">
            <v>103</v>
          </cell>
          <cell r="J24">
            <v>677441.76992000011</v>
          </cell>
        </row>
        <row r="25">
          <cell r="A25">
            <v>113</v>
          </cell>
          <cell r="B25">
            <v>4558696.6199999992</v>
          </cell>
          <cell r="C25">
            <v>113</v>
          </cell>
          <cell r="D25">
            <v>3549380.99</v>
          </cell>
          <cell r="E25">
            <v>113</v>
          </cell>
          <cell r="F25">
            <v>237246.98</v>
          </cell>
          <cell r="G25">
            <v>113</v>
          </cell>
          <cell r="H25">
            <v>222858.62</v>
          </cell>
          <cell r="I25">
            <v>113</v>
          </cell>
          <cell r="J25">
            <v>1023703.9900000008</v>
          </cell>
        </row>
        <row r="26">
          <cell r="A26">
            <v>114</v>
          </cell>
          <cell r="B26">
            <v>231969.6</v>
          </cell>
          <cell r="C26">
            <v>114</v>
          </cell>
          <cell r="D26">
            <v>48375.199999999997</v>
          </cell>
          <cell r="E26">
            <v>114</v>
          </cell>
          <cell r="F26">
            <v>0</v>
          </cell>
          <cell r="G26">
            <v>114</v>
          </cell>
          <cell r="H26">
            <v>0</v>
          </cell>
          <cell r="I26">
            <v>114</v>
          </cell>
          <cell r="J26">
            <v>183594.40000000002</v>
          </cell>
        </row>
        <row r="27">
          <cell r="A27">
            <v>115</v>
          </cell>
          <cell r="B27">
            <v>1159866.2561829998</v>
          </cell>
          <cell r="C27">
            <v>115</v>
          </cell>
          <cell r="D27">
            <v>570352.34687300003</v>
          </cell>
          <cell r="E27">
            <v>115</v>
          </cell>
          <cell r="F27">
            <v>10704220.720000001</v>
          </cell>
          <cell r="G27">
            <v>115</v>
          </cell>
          <cell r="H27">
            <v>10685007.120000001</v>
          </cell>
          <cell r="I27">
            <v>115</v>
          </cell>
          <cell r="J27">
            <v>608727.50930999988</v>
          </cell>
        </row>
        <row r="28">
          <cell r="A28">
            <v>125</v>
          </cell>
          <cell r="B28">
            <v>756126.29</v>
          </cell>
          <cell r="C28">
            <v>125</v>
          </cell>
          <cell r="D28">
            <v>756126.27</v>
          </cell>
          <cell r="E28">
            <v>125</v>
          </cell>
          <cell r="F28">
            <v>0</v>
          </cell>
          <cell r="G28">
            <v>125</v>
          </cell>
          <cell r="H28">
            <v>0</v>
          </cell>
          <cell r="I28">
            <v>125</v>
          </cell>
          <cell r="J28">
            <v>1.9999999999999962E-2</v>
          </cell>
        </row>
        <row r="29">
          <cell r="A29">
            <v>131</v>
          </cell>
          <cell r="B29">
            <v>0</v>
          </cell>
          <cell r="C29">
            <v>131</v>
          </cell>
          <cell r="D29">
            <v>10459924.82</v>
          </cell>
          <cell r="E29">
            <v>131</v>
          </cell>
          <cell r="F29">
            <v>0</v>
          </cell>
          <cell r="G29">
            <v>131</v>
          </cell>
          <cell r="H29">
            <v>0</v>
          </cell>
          <cell r="I29">
            <v>131</v>
          </cell>
          <cell r="J29">
            <v>-10459924.82</v>
          </cell>
        </row>
        <row r="30">
          <cell r="A30">
            <v>143</v>
          </cell>
          <cell r="B30">
            <v>3749124.77</v>
          </cell>
          <cell r="C30">
            <v>143</v>
          </cell>
          <cell r="D30">
            <v>3749124.87</v>
          </cell>
          <cell r="E30">
            <v>143</v>
          </cell>
          <cell r="F30">
            <v>0</v>
          </cell>
          <cell r="G30">
            <v>143</v>
          </cell>
          <cell r="H30">
            <v>0</v>
          </cell>
          <cell r="I30">
            <v>143</v>
          </cell>
          <cell r="J30">
            <v>-0.10000000009313226</v>
          </cell>
        </row>
        <row r="31">
          <cell r="A31">
            <v>145</v>
          </cell>
          <cell r="B31">
            <v>29621.11</v>
          </cell>
          <cell r="C31">
            <v>145</v>
          </cell>
          <cell r="D31">
            <v>1270848.02</v>
          </cell>
          <cell r="E31">
            <v>145</v>
          </cell>
          <cell r="F31">
            <v>80566.209999999992</v>
          </cell>
          <cell r="G31">
            <v>145</v>
          </cell>
          <cell r="H31">
            <v>86.24</v>
          </cell>
          <cell r="I31">
            <v>145</v>
          </cell>
          <cell r="J31">
            <v>-1160746.94</v>
          </cell>
        </row>
        <row r="32">
          <cell r="A32">
            <v>147</v>
          </cell>
          <cell r="B32">
            <v>3430649.78</v>
          </cell>
          <cell r="C32">
            <v>147</v>
          </cell>
          <cell r="D32">
            <v>541038.56999999995</v>
          </cell>
          <cell r="E32">
            <v>147</v>
          </cell>
          <cell r="F32">
            <v>0</v>
          </cell>
          <cell r="G32">
            <v>147</v>
          </cell>
          <cell r="H32">
            <v>0</v>
          </cell>
          <cell r="I32">
            <v>147</v>
          </cell>
          <cell r="J32">
            <v>2889611.21</v>
          </cell>
        </row>
        <row r="33">
          <cell r="A33">
            <v>153</v>
          </cell>
          <cell r="B33">
            <v>797989.35063600005</v>
          </cell>
          <cell r="C33">
            <v>153</v>
          </cell>
          <cell r="D33">
            <v>12610236.350945</v>
          </cell>
          <cell r="E33">
            <v>153</v>
          </cell>
          <cell r="F33">
            <v>1120478.22</v>
          </cell>
          <cell r="G33">
            <v>153</v>
          </cell>
          <cell r="H33">
            <v>550755.56999999995</v>
          </cell>
          <cell r="I33">
            <v>153</v>
          </cell>
          <cell r="J33">
            <v>-11242524.350308999</v>
          </cell>
        </row>
        <row r="34">
          <cell r="A34">
            <v>155</v>
          </cell>
          <cell r="B34">
            <v>10486755.970000001</v>
          </cell>
          <cell r="C34">
            <v>155</v>
          </cell>
          <cell r="D34">
            <v>29034441.219999999</v>
          </cell>
          <cell r="E34">
            <v>155</v>
          </cell>
          <cell r="F34">
            <v>1454965.58</v>
          </cell>
          <cell r="G34">
            <v>155</v>
          </cell>
          <cell r="H34">
            <v>662302.13</v>
          </cell>
          <cell r="I34">
            <v>155</v>
          </cell>
          <cell r="J34">
            <v>-17755021.800000001</v>
          </cell>
        </row>
        <row r="35">
          <cell r="A35">
            <v>160</v>
          </cell>
          <cell r="B35">
            <v>0</v>
          </cell>
          <cell r="C35">
            <v>160</v>
          </cell>
          <cell r="D35">
            <v>499532.94999999995</v>
          </cell>
          <cell r="E35">
            <v>160</v>
          </cell>
          <cell r="F35">
            <v>0</v>
          </cell>
          <cell r="G35">
            <v>160</v>
          </cell>
          <cell r="H35">
            <v>0</v>
          </cell>
          <cell r="I35">
            <v>160</v>
          </cell>
          <cell r="J35">
            <v>-499532.94999999995</v>
          </cell>
        </row>
        <row r="36">
          <cell r="A36">
            <v>171</v>
          </cell>
          <cell r="B36">
            <v>4348.1501399999997</v>
          </cell>
          <cell r="C36">
            <v>171</v>
          </cell>
          <cell r="D36">
            <v>290518.57017000002</v>
          </cell>
          <cell r="E36">
            <v>171</v>
          </cell>
          <cell r="F36">
            <v>3670703.99</v>
          </cell>
          <cell r="G36">
            <v>171</v>
          </cell>
          <cell r="H36">
            <v>3894959.3499999996</v>
          </cell>
          <cell r="I36">
            <v>171</v>
          </cell>
          <cell r="J36">
            <v>-510425.78002999979</v>
          </cell>
        </row>
        <row r="37">
          <cell r="A37">
            <v>179</v>
          </cell>
          <cell r="B37">
            <v>565.03</v>
          </cell>
          <cell r="C37">
            <v>179</v>
          </cell>
          <cell r="D37">
            <v>112130.35</v>
          </cell>
          <cell r="E37">
            <v>179</v>
          </cell>
          <cell r="F37">
            <v>5930.62</v>
          </cell>
          <cell r="G37">
            <v>179</v>
          </cell>
          <cell r="H37">
            <v>-150402.04</v>
          </cell>
          <cell r="I37">
            <v>179</v>
          </cell>
          <cell r="J37">
            <v>44767.34</v>
          </cell>
        </row>
        <row r="38">
          <cell r="A38">
            <v>186</v>
          </cell>
          <cell r="B38">
            <v>99014.25</v>
          </cell>
          <cell r="C38">
            <v>186</v>
          </cell>
          <cell r="D38">
            <v>1323017.48</v>
          </cell>
          <cell r="E38">
            <v>186</v>
          </cell>
          <cell r="F38">
            <v>527507.38</v>
          </cell>
          <cell r="G38">
            <v>186</v>
          </cell>
          <cell r="H38">
            <v>803447.85</v>
          </cell>
          <cell r="I38">
            <v>186</v>
          </cell>
          <cell r="J38">
            <v>-1499943.7</v>
          </cell>
        </row>
        <row r="39">
          <cell r="A39">
            <v>188</v>
          </cell>
          <cell r="B39">
            <v>139053.41</v>
          </cell>
          <cell r="C39">
            <v>188</v>
          </cell>
          <cell r="D39">
            <v>488844.73</v>
          </cell>
          <cell r="E39">
            <v>188</v>
          </cell>
          <cell r="F39">
            <v>225099.28</v>
          </cell>
          <cell r="G39">
            <v>188</v>
          </cell>
          <cell r="H39">
            <v>383199.54</v>
          </cell>
          <cell r="I39">
            <v>188</v>
          </cell>
          <cell r="J39">
            <v>-507891.57999999996</v>
          </cell>
        </row>
        <row r="40">
          <cell r="A40">
            <v>196</v>
          </cell>
          <cell r="B40">
            <v>39908.83</v>
          </cell>
          <cell r="C40">
            <v>196</v>
          </cell>
          <cell r="D40">
            <v>127906.19</v>
          </cell>
          <cell r="E40">
            <v>196</v>
          </cell>
          <cell r="F40">
            <v>32640.959999999999</v>
          </cell>
          <cell r="G40">
            <v>196</v>
          </cell>
          <cell r="H40">
            <v>9876.19</v>
          </cell>
          <cell r="I40">
            <v>196</v>
          </cell>
          <cell r="J40">
            <v>-65232.590000000004</v>
          </cell>
        </row>
        <row r="41">
          <cell r="A41">
            <v>216</v>
          </cell>
          <cell r="B41">
            <v>2929.56</v>
          </cell>
          <cell r="C41">
            <v>216</v>
          </cell>
          <cell r="D41">
            <v>500131.57</v>
          </cell>
          <cell r="E41">
            <v>216</v>
          </cell>
          <cell r="F41">
            <v>7967.47</v>
          </cell>
          <cell r="G41">
            <v>216</v>
          </cell>
          <cell r="H41">
            <v>8.5299999999999994</v>
          </cell>
          <cell r="I41">
            <v>216</v>
          </cell>
          <cell r="J41">
            <v>-489243.07</v>
          </cell>
        </row>
        <row r="42">
          <cell r="A42">
            <v>230</v>
          </cell>
          <cell r="B42">
            <v>21958.45</v>
          </cell>
          <cell r="C42">
            <v>230</v>
          </cell>
          <cell r="D42">
            <v>32600.839999999997</v>
          </cell>
          <cell r="E42">
            <v>230</v>
          </cell>
          <cell r="F42">
            <v>36019.22</v>
          </cell>
          <cell r="G42">
            <v>230</v>
          </cell>
          <cell r="H42">
            <v>31061.86</v>
          </cell>
          <cell r="I42">
            <v>230</v>
          </cell>
          <cell r="J42">
            <v>-5685.0300000000025</v>
          </cell>
        </row>
        <row r="43">
          <cell r="A43">
            <v>232</v>
          </cell>
          <cell r="B43">
            <v>15652284.641896997</v>
          </cell>
          <cell r="C43">
            <v>232</v>
          </cell>
          <cell r="D43">
            <v>18627680.751368001</v>
          </cell>
          <cell r="E43">
            <v>232</v>
          </cell>
          <cell r="F43">
            <v>3824823.8000000007</v>
          </cell>
          <cell r="G43">
            <v>232</v>
          </cell>
          <cell r="H43">
            <v>3731661.5700000003</v>
          </cell>
          <cell r="I43">
            <v>232</v>
          </cell>
          <cell r="J43">
            <v>-2882233.8794709994</v>
          </cell>
        </row>
        <row r="44">
          <cell r="A44">
            <v>6999</v>
          </cell>
          <cell r="B44">
            <v>0</v>
          </cell>
          <cell r="C44">
            <v>6999</v>
          </cell>
          <cell r="D44">
            <v>0</v>
          </cell>
          <cell r="E44">
            <v>6999</v>
          </cell>
          <cell r="F44">
            <v>0</v>
          </cell>
          <cell r="G44">
            <v>6999</v>
          </cell>
          <cell r="H44">
            <v>6607015.2999999998</v>
          </cell>
          <cell r="I44">
            <v>6999</v>
          </cell>
          <cell r="J44">
            <v>-6607015.2999999998</v>
          </cell>
        </row>
        <row r="45">
          <cell r="A45">
            <v>18999</v>
          </cell>
          <cell r="B45">
            <v>0</v>
          </cell>
          <cell r="C45">
            <v>18999</v>
          </cell>
          <cell r="D45">
            <v>0</v>
          </cell>
          <cell r="E45">
            <v>18999</v>
          </cell>
          <cell r="F45">
            <v>431091.38999999996</v>
          </cell>
          <cell r="G45">
            <v>18999</v>
          </cell>
          <cell r="H45">
            <v>0</v>
          </cell>
          <cell r="I45">
            <v>18999</v>
          </cell>
          <cell r="J45">
            <v>431091.38999999996</v>
          </cell>
        </row>
        <row r="46">
          <cell r="A46">
            <v>20999</v>
          </cell>
          <cell r="B46">
            <v>0</v>
          </cell>
          <cell r="C46">
            <v>20999</v>
          </cell>
          <cell r="D46">
            <v>0</v>
          </cell>
          <cell r="E46">
            <v>20999</v>
          </cell>
          <cell r="F46">
            <v>342993.68</v>
          </cell>
          <cell r="G46">
            <v>20999</v>
          </cell>
          <cell r="H46">
            <v>209253.7</v>
          </cell>
          <cell r="I46">
            <v>20999</v>
          </cell>
          <cell r="J46">
            <v>133739.97999999998</v>
          </cell>
        </row>
        <row r="47">
          <cell r="A47">
            <v>30999</v>
          </cell>
          <cell r="B47">
            <v>0</v>
          </cell>
          <cell r="C47">
            <v>30999</v>
          </cell>
          <cell r="D47">
            <v>0</v>
          </cell>
          <cell r="E47">
            <v>30999</v>
          </cell>
          <cell r="F47">
            <v>0</v>
          </cell>
          <cell r="G47">
            <v>30999</v>
          </cell>
          <cell r="H47">
            <v>342679.70999999996</v>
          </cell>
          <cell r="I47">
            <v>30999</v>
          </cell>
          <cell r="J47">
            <v>-342679.70999999996</v>
          </cell>
        </row>
        <row r="48">
          <cell r="A48">
            <v>35999</v>
          </cell>
          <cell r="B48">
            <v>0</v>
          </cell>
          <cell r="C48">
            <v>35999</v>
          </cell>
          <cell r="D48">
            <v>0</v>
          </cell>
          <cell r="E48">
            <v>35999</v>
          </cell>
          <cell r="F48">
            <v>4180583.9800000004</v>
          </cell>
          <cell r="G48">
            <v>35999</v>
          </cell>
          <cell r="H48">
            <v>4180583.9800000004</v>
          </cell>
          <cell r="I48">
            <v>35999</v>
          </cell>
          <cell r="J48">
            <v>0</v>
          </cell>
        </row>
        <row r="49">
          <cell r="A49">
            <v>36999</v>
          </cell>
          <cell r="B49">
            <v>0</v>
          </cell>
          <cell r="C49">
            <v>36999</v>
          </cell>
          <cell r="D49">
            <v>0</v>
          </cell>
          <cell r="E49">
            <v>36999</v>
          </cell>
          <cell r="F49">
            <v>0</v>
          </cell>
          <cell r="G49">
            <v>36999</v>
          </cell>
          <cell r="H49">
            <v>47736.97</v>
          </cell>
          <cell r="I49">
            <v>36999</v>
          </cell>
          <cell r="J49">
            <v>-47736.97</v>
          </cell>
        </row>
        <row r="50">
          <cell r="A50">
            <v>45999</v>
          </cell>
          <cell r="B50">
            <v>0</v>
          </cell>
          <cell r="C50">
            <v>40999</v>
          </cell>
          <cell r="D50">
            <v>0</v>
          </cell>
          <cell r="E50">
            <v>45999</v>
          </cell>
          <cell r="F50">
            <v>662302.13</v>
          </cell>
          <cell r="G50">
            <v>40999</v>
          </cell>
          <cell r="H50">
            <v>126066.39</v>
          </cell>
          <cell r="I50">
            <v>45999</v>
          </cell>
          <cell r="J50">
            <v>-792679.5</v>
          </cell>
        </row>
        <row r="51">
          <cell r="A51">
            <v>46999</v>
          </cell>
          <cell r="B51">
            <v>0</v>
          </cell>
          <cell r="C51">
            <v>45999</v>
          </cell>
          <cell r="D51">
            <v>0</v>
          </cell>
          <cell r="E51">
            <v>46999</v>
          </cell>
          <cell r="F51">
            <v>294514.78000000003</v>
          </cell>
          <cell r="G51">
            <v>45999</v>
          </cell>
          <cell r="H51">
            <v>1454981.6300000001</v>
          </cell>
          <cell r="I51">
            <v>46999</v>
          </cell>
          <cell r="J51">
            <v>223456.43000000002</v>
          </cell>
        </row>
        <row r="52">
          <cell r="A52">
            <v>71999</v>
          </cell>
          <cell r="B52">
            <v>0</v>
          </cell>
          <cell r="C52">
            <v>46999</v>
          </cell>
          <cell r="D52">
            <v>0</v>
          </cell>
          <cell r="E52">
            <v>71999</v>
          </cell>
          <cell r="F52">
            <v>0</v>
          </cell>
          <cell r="G52">
            <v>46999</v>
          </cell>
          <cell r="H52">
            <v>71058.350000000006</v>
          </cell>
          <cell r="I52">
            <v>71999</v>
          </cell>
          <cell r="J52">
            <v>-51578.239999999998</v>
          </cell>
        </row>
        <row r="53">
          <cell r="A53">
            <v>73999</v>
          </cell>
          <cell r="B53">
            <v>0</v>
          </cell>
          <cell r="C53">
            <v>71999</v>
          </cell>
          <cell r="D53">
            <v>0</v>
          </cell>
          <cell r="E53">
            <v>73999</v>
          </cell>
          <cell r="F53">
            <v>0</v>
          </cell>
          <cell r="G53">
            <v>71999</v>
          </cell>
          <cell r="H53">
            <v>51578.239999999998</v>
          </cell>
          <cell r="I53">
            <v>73999</v>
          </cell>
          <cell r="J53">
            <v>-29208.73</v>
          </cell>
        </row>
        <row r="54">
          <cell r="A54">
            <v>75999</v>
          </cell>
          <cell r="B54">
            <v>0</v>
          </cell>
          <cell r="C54">
            <v>73999</v>
          </cell>
          <cell r="D54">
            <v>0</v>
          </cell>
          <cell r="E54">
            <v>75999</v>
          </cell>
          <cell r="F54">
            <v>0</v>
          </cell>
          <cell r="G54">
            <v>73999</v>
          </cell>
          <cell r="H54">
            <v>29208.73</v>
          </cell>
          <cell r="I54">
            <v>75999</v>
          </cell>
          <cell r="J54">
            <v>0</v>
          </cell>
        </row>
        <row r="55">
          <cell r="A55">
            <v>76999</v>
          </cell>
          <cell r="B55">
            <v>0</v>
          </cell>
          <cell r="C55">
            <v>75999</v>
          </cell>
          <cell r="D55">
            <v>0</v>
          </cell>
          <cell r="E55">
            <v>76999</v>
          </cell>
          <cell r="F55">
            <v>127700.91</v>
          </cell>
          <cell r="G55">
            <v>75999</v>
          </cell>
          <cell r="H55">
            <v>0</v>
          </cell>
          <cell r="I55">
            <v>76999</v>
          </cell>
          <cell r="J55">
            <v>127700.91</v>
          </cell>
        </row>
        <row r="56">
          <cell r="A56">
            <v>77999</v>
          </cell>
          <cell r="B56">
            <v>0</v>
          </cell>
          <cell r="C56">
            <v>76999</v>
          </cell>
          <cell r="D56">
            <v>0</v>
          </cell>
          <cell r="E56">
            <v>77999</v>
          </cell>
          <cell r="F56">
            <v>194971.43</v>
          </cell>
          <cell r="G56">
            <v>76999</v>
          </cell>
          <cell r="H56">
            <v>0</v>
          </cell>
          <cell r="I56">
            <v>77999</v>
          </cell>
          <cell r="J56">
            <v>192952.03</v>
          </cell>
        </row>
        <row r="57">
          <cell r="A57">
            <v>379999</v>
          </cell>
          <cell r="B57">
            <v>0</v>
          </cell>
          <cell r="C57">
            <v>77999</v>
          </cell>
          <cell r="D57">
            <v>0</v>
          </cell>
          <cell r="E57">
            <v>379999</v>
          </cell>
          <cell r="F57">
            <v>0</v>
          </cell>
          <cell r="G57">
            <v>77999</v>
          </cell>
          <cell r="H57">
            <v>2019.4</v>
          </cell>
          <cell r="I57">
            <v>379999</v>
          </cell>
          <cell r="J57">
            <v>-31860.44</v>
          </cell>
        </row>
        <row r="58">
          <cell r="A58">
            <v>383999</v>
          </cell>
          <cell r="B58">
            <v>0</v>
          </cell>
          <cell r="C58">
            <v>379999</v>
          </cell>
          <cell r="D58">
            <v>0</v>
          </cell>
          <cell r="E58">
            <v>383999</v>
          </cell>
          <cell r="F58">
            <v>35534.339999999997</v>
          </cell>
          <cell r="G58">
            <v>379999</v>
          </cell>
          <cell r="H58">
            <v>31860.44</v>
          </cell>
          <cell r="I58">
            <v>383999</v>
          </cell>
          <cell r="J58">
            <v>-300523.76000000007</v>
          </cell>
        </row>
        <row r="59">
          <cell r="A59">
            <v>431999</v>
          </cell>
          <cell r="B59">
            <v>0</v>
          </cell>
          <cell r="C59">
            <v>383999</v>
          </cell>
          <cell r="D59">
            <v>0</v>
          </cell>
          <cell r="E59">
            <v>431999</v>
          </cell>
          <cell r="F59">
            <v>8188.55</v>
          </cell>
          <cell r="G59">
            <v>383999</v>
          </cell>
          <cell r="H59">
            <v>336058.10000000003</v>
          </cell>
          <cell r="I59">
            <v>431999</v>
          </cell>
          <cell r="J59">
            <v>8188.55</v>
          </cell>
        </row>
        <row r="60">
          <cell r="A60">
            <v>480999</v>
          </cell>
          <cell r="B60">
            <v>0</v>
          </cell>
          <cell r="C60">
            <v>431999</v>
          </cell>
          <cell r="D60">
            <v>0</v>
          </cell>
          <cell r="E60">
            <v>480999</v>
          </cell>
          <cell r="F60">
            <v>0</v>
          </cell>
          <cell r="G60">
            <v>431999</v>
          </cell>
          <cell r="H60">
            <v>0</v>
          </cell>
          <cell r="I60">
            <v>480999</v>
          </cell>
          <cell r="J60">
            <v>-76634.02</v>
          </cell>
        </row>
        <row r="61">
          <cell r="A61">
            <v>493999</v>
          </cell>
          <cell r="B61">
            <v>0</v>
          </cell>
          <cell r="C61">
            <v>480999</v>
          </cell>
          <cell r="D61">
            <v>0</v>
          </cell>
          <cell r="E61">
            <v>493999</v>
          </cell>
          <cell r="F61">
            <v>3762.2300000000005</v>
          </cell>
          <cell r="G61">
            <v>480999</v>
          </cell>
          <cell r="H61">
            <v>76634.02</v>
          </cell>
          <cell r="I61">
            <v>493999</v>
          </cell>
          <cell r="J61">
            <v>3762.2300000000005</v>
          </cell>
        </row>
        <row r="62">
          <cell r="A62">
            <v>56000</v>
          </cell>
          <cell r="B62">
            <v>58522.94</v>
          </cell>
          <cell r="C62">
            <v>493999</v>
          </cell>
          <cell r="D62">
            <v>0</v>
          </cell>
          <cell r="E62">
            <v>56000</v>
          </cell>
          <cell r="F62">
            <v>0</v>
          </cell>
          <cell r="G62">
            <v>493999</v>
          </cell>
          <cell r="H62">
            <v>0</v>
          </cell>
          <cell r="I62">
            <v>56000</v>
          </cell>
          <cell r="J62">
            <v>0</v>
          </cell>
        </row>
        <row r="63">
          <cell r="A63">
            <v>115000</v>
          </cell>
          <cell r="B63">
            <v>4107.78</v>
          </cell>
          <cell r="C63">
            <v>56000</v>
          </cell>
          <cell r="D63">
            <v>58522.94</v>
          </cell>
          <cell r="E63">
            <v>115000</v>
          </cell>
          <cell r="F63">
            <v>0</v>
          </cell>
          <cell r="G63">
            <v>56000</v>
          </cell>
          <cell r="H63">
            <v>0</v>
          </cell>
          <cell r="I63">
            <v>115000</v>
          </cell>
          <cell r="J63">
            <v>0</v>
          </cell>
        </row>
        <row r="64">
          <cell r="A64">
            <v>154000</v>
          </cell>
          <cell r="B64">
            <v>2871900.53</v>
          </cell>
          <cell r="C64">
            <v>115000</v>
          </cell>
          <cell r="D64">
            <v>4107.78</v>
          </cell>
          <cell r="E64">
            <v>154000</v>
          </cell>
          <cell r="F64">
            <v>0</v>
          </cell>
          <cell r="G64">
            <v>115000</v>
          </cell>
          <cell r="H64">
            <v>0</v>
          </cell>
          <cell r="I64">
            <v>154000</v>
          </cell>
          <cell r="J64">
            <v>0</v>
          </cell>
        </row>
        <row r="65">
          <cell r="A65">
            <v>171000</v>
          </cell>
          <cell r="B65">
            <v>426559.21</v>
          </cell>
          <cell r="C65">
            <v>154000</v>
          </cell>
          <cell r="D65">
            <v>2871900.53</v>
          </cell>
          <cell r="E65">
            <v>171000</v>
          </cell>
          <cell r="F65">
            <v>0</v>
          </cell>
          <cell r="G65">
            <v>154000</v>
          </cell>
          <cell r="H65">
            <v>0</v>
          </cell>
          <cell r="I65">
            <v>171000</v>
          </cell>
          <cell r="J65">
            <v>0</v>
          </cell>
        </row>
        <row r="66">
          <cell r="A66">
            <v>155000</v>
          </cell>
          <cell r="B66">
            <v>343509.55000000005</v>
          </cell>
          <cell r="C66">
            <v>171000</v>
          </cell>
          <cell r="D66">
            <v>426559.21</v>
          </cell>
          <cell r="E66">
            <v>155000</v>
          </cell>
          <cell r="F66">
            <v>0</v>
          </cell>
          <cell r="G66">
            <v>171000</v>
          </cell>
          <cell r="H66">
            <v>0</v>
          </cell>
          <cell r="I66">
            <v>155000</v>
          </cell>
          <cell r="J66">
            <v>0</v>
          </cell>
        </row>
        <row r="67">
          <cell r="A67">
            <v>423999</v>
          </cell>
          <cell r="B67">
            <v>0</v>
          </cell>
          <cell r="C67">
            <v>155000</v>
          </cell>
          <cell r="D67">
            <v>343509.55000000005</v>
          </cell>
          <cell r="E67">
            <v>423999</v>
          </cell>
          <cell r="F67">
            <v>99988.6</v>
          </cell>
          <cell r="G67">
            <v>155000</v>
          </cell>
          <cell r="H67">
            <v>0</v>
          </cell>
          <cell r="I67">
            <v>423999</v>
          </cell>
          <cell r="J67">
            <v>99988.6</v>
          </cell>
        </row>
        <row r="68">
          <cell r="A68">
            <v>78</v>
          </cell>
          <cell r="B68">
            <v>7528.98</v>
          </cell>
          <cell r="C68">
            <v>423999</v>
          </cell>
          <cell r="D68">
            <v>0</v>
          </cell>
          <cell r="E68">
            <v>78</v>
          </cell>
          <cell r="F68">
            <v>126066.39</v>
          </cell>
          <cell r="G68">
            <v>423999</v>
          </cell>
          <cell r="H68">
            <v>0</v>
          </cell>
          <cell r="I68">
            <v>78</v>
          </cell>
          <cell r="J68">
            <v>1775.2299999999814</v>
          </cell>
        </row>
        <row r="69">
          <cell r="A69">
            <v>218</v>
          </cell>
          <cell r="B69">
            <v>147324.37</v>
          </cell>
          <cell r="C69">
            <v>78</v>
          </cell>
          <cell r="D69">
            <v>-217.34</v>
          </cell>
          <cell r="E69">
            <v>218</v>
          </cell>
          <cell r="F69">
            <v>83455.81</v>
          </cell>
          <cell r="G69">
            <v>78</v>
          </cell>
          <cell r="H69">
            <v>132037.48000000001</v>
          </cell>
          <cell r="I69">
            <v>218</v>
          </cell>
          <cell r="J69">
            <v>-10001.13000000001</v>
          </cell>
        </row>
        <row r="70">
          <cell r="A70">
            <v>80</v>
          </cell>
          <cell r="B70">
            <v>1770766.76</v>
          </cell>
          <cell r="C70">
            <v>218</v>
          </cell>
          <cell r="D70">
            <v>147325.51</v>
          </cell>
          <cell r="E70">
            <v>80</v>
          </cell>
          <cell r="F70">
            <v>202309.24</v>
          </cell>
          <cell r="G70">
            <v>218</v>
          </cell>
          <cell r="H70">
            <v>93455.8</v>
          </cell>
          <cell r="I70">
            <v>80</v>
          </cell>
          <cell r="J70">
            <v>915547.49999999988</v>
          </cell>
        </row>
        <row r="71">
          <cell r="A71">
            <v>16999</v>
          </cell>
          <cell r="B71">
            <v>0</v>
          </cell>
          <cell r="C71">
            <v>80</v>
          </cell>
          <cell r="D71">
            <v>17634.91</v>
          </cell>
          <cell r="E71">
            <v>16999</v>
          </cell>
          <cell r="F71">
            <v>855026.07000000007</v>
          </cell>
          <cell r="G71">
            <v>80</v>
          </cell>
          <cell r="H71">
            <v>1039893.5900000001</v>
          </cell>
          <cell r="I71">
            <v>16999</v>
          </cell>
          <cell r="J71">
            <v>855026.07000000007</v>
          </cell>
        </row>
        <row r="72">
          <cell r="A72">
            <v>42999</v>
          </cell>
          <cell r="B72">
            <v>0</v>
          </cell>
          <cell r="C72">
            <v>16999</v>
          </cell>
          <cell r="D72">
            <v>0</v>
          </cell>
          <cell r="E72">
            <v>42999</v>
          </cell>
          <cell r="F72">
            <v>0</v>
          </cell>
          <cell r="G72">
            <v>16999</v>
          </cell>
          <cell r="H72">
            <v>0</v>
          </cell>
          <cell r="I72">
            <v>42999</v>
          </cell>
          <cell r="J72">
            <v>-397900.49</v>
          </cell>
        </row>
        <row r="73">
          <cell r="A73">
            <v>414999</v>
          </cell>
          <cell r="B73">
            <v>0</v>
          </cell>
          <cell r="C73">
            <v>42999</v>
          </cell>
          <cell r="D73">
            <v>0</v>
          </cell>
          <cell r="E73">
            <v>414999</v>
          </cell>
          <cell r="F73">
            <v>13998.18</v>
          </cell>
          <cell r="G73">
            <v>42999</v>
          </cell>
          <cell r="H73">
            <v>397900.49</v>
          </cell>
          <cell r="I73">
            <v>414999</v>
          </cell>
          <cell r="J73">
            <v>13998.18</v>
          </cell>
        </row>
        <row r="74">
          <cell r="A74">
            <v>33000</v>
          </cell>
          <cell r="B74">
            <v>113414.19</v>
          </cell>
          <cell r="C74">
            <v>414999</v>
          </cell>
          <cell r="D74">
            <v>0</v>
          </cell>
          <cell r="E74">
            <v>33000</v>
          </cell>
          <cell r="F74">
            <v>0</v>
          </cell>
          <cell r="G74">
            <v>414999</v>
          </cell>
          <cell r="H74">
            <v>0</v>
          </cell>
          <cell r="I74">
            <v>33000</v>
          </cell>
          <cell r="J74">
            <v>0</v>
          </cell>
        </row>
        <row r="75">
          <cell r="A75">
            <v>184</v>
          </cell>
          <cell r="B75">
            <v>60169.84</v>
          </cell>
          <cell r="C75">
            <v>33000</v>
          </cell>
          <cell r="D75">
            <v>113414.19</v>
          </cell>
          <cell r="E75">
            <v>184</v>
          </cell>
          <cell r="F75">
            <v>91863.25</v>
          </cell>
          <cell r="G75">
            <v>33000</v>
          </cell>
          <cell r="H75">
            <v>0</v>
          </cell>
          <cell r="I75">
            <v>184</v>
          </cell>
          <cell r="J75">
            <v>139.76999999998952</v>
          </cell>
        </row>
        <row r="76">
          <cell r="A76">
            <v>237</v>
          </cell>
          <cell r="B76">
            <v>1460.35</v>
          </cell>
          <cell r="C76">
            <v>184</v>
          </cell>
          <cell r="D76">
            <v>151893.32</v>
          </cell>
          <cell r="E76">
            <v>237</v>
          </cell>
          <cell r="F76">
            <v>0</v>
          </cell>
          <cell r="G76">
            <v>184</v>
          </cell>
          <cell r="H76">
            <v>0</v>
          </cell>
          <cell r="I76">
            <v>237</v>
          </cell>
          <cell r="J76">
            <v>1355.7999999999997</v>
          </cell>
        </row>
        <row r="77">
          <cell r="A77">
            <v>101</v>
          </cell>
          <cell r="B77">
            <v>7183534.6500000004</v>
          </cell>
          <cell r="C77">
            <v>237</v>
          </cell>
          <cell r="D77">
            <v>83.64</v>
          </cell>
          <cell r="E77">
            <v>101</v>
          </cell>
          <cell r="F77">
            <v>91843.36</v>
          </cell>
          <cell r="G77">
            <v>237</v>
          </cell>
          <cell r="H77">
            <v>20.91</v>
          </cell>
          <cell r="I77">
            <v>101</v>
          </cell>
          <cell r="J77">
            <v>591313.73999999987</v>
          </cell>
        </row>
        <row r="78">
          <cell r="A78">
            <v>19999</v>
          </cell>
          <cell r="B78">
            <v>0</v>
          </cell>
          <cell r="C78">
            <v>101</v>
          </cell>
          <cell r="D78">
            <v>6506617.75</v>
          </cell>
          <cell r="E78">
            <v>19999</v>
          </cell>
          <cell r="F78">
            <v>825838.09</v>
          </cell>
          <cell r="G78">
            <v>101</v>
          </cell>
          <cell r="H78">
            <v>177446.52</v>
          </cell>
          <cell r="I78">
            <v>19999</v>
          </cell>
          <cell r="J78">
            <v>-360956.91000000003</v>
          </cell>
        </row>
        <row r="79">
          <cell r="A79">
            <v>25</v>
          </cell>
          <cell r="B79">
            <v>9230000</v>
          </cell>
          <cell r="C79">
            <v>19999</v>
          </cell>
          <cell r="D79">
            <v>0</v>
          </cell>
          <cell r="E79">
            <v>25</v>
          </cell>
          <cell r="F79">
            <v>0</v>
          </cell>
          <cell r="G79">
            <v>19999</v>
          </cell>
          <cell r="H79">
            <v>1186795</v>
          </cell>
          <cell r="I79">
            <v>25</v>
          </cell>
          <cell r="J79">
            <v>1330000</v>
          </cell>
        </row>
        <row r="80">
          <cell r="A80">
            <v>108</v>
          </cell>
          <cell r="B80">
            <v>41062.339999999997</v>
          </cell>
          <cell r="C80">
            <v>25</v>
          </cell>
          <cell r="D80">
            <v>7900000</v>
          </cell>
          <cell r="E80">
            <v>108</v>
          </cell>
          <cell r="F80">
            <v>0</v>
          </cell>
          <cell r="G80">
            <v>25</v>
          </cell>
          <cell r="H80">
            <v>0</v>
          </cell>
          <cell r="I80">
            <v>108</v>
          </cell>
          <cell r="J80">
            <v>0</v>
          </cell>
        </row>
        <row r="81">
          <cell r="A81">
            <v>57999</v>
          </cell>
          <cell r="B81">
            <v>0</v>
          </cell>
          <cell r="C81">
            <v>108</v>
          </cell>
          <cell r="D81">
            <v>41062.339999999997</v>
          </cell>
          <cell r="E81">
            <v>57999</v>
          </cell>
          <cell r="F81">
            <v>2133904.1100000003</v>
          </cell>
          <cell r="G81">
            <v>108</v>
          </cell>
          <cell r="H81">
            <v>0</v>
          </cell>
          <cell r="I81">
            <v>57999</v>
          </cell>
          <cell r="J81">
            <v>0</v>
          </cell>
        </row>
        <row r="82">
          <cell r="A82">
            <v>62999</v>
          </cell>
          <cell r="B82">
            <v>0</v>
          </cell>
          <cell r="C82">
            <v>57999</v>
          </cell>
          <cell r="D82">
            <v>0</v>
          </cell>
          <cell r="E82">
            <v>62999</v>
          </cell>
          <cell r="F82">
            <v>259369.86</v>
          </cell>
          <cell r="G82">
            <v>57999</v>
          </cell>
          <cell r="H82">
            <v>2133904.1100000003</v>
          </cell>
          <cell r="I82">
            <v>62999</v>
          </cell>
          <cell r="J82">
            <v>0</v>
          </cell>
        </row>
        <row r="83">
          <cell r="A83">
            <v>63999</v>
          </cell>
          <cell r="B83">
            <v>0</v>
          </cell>
          <cell r="C83">
            <v>62999</v>
          </cell>
          <cell r="D83">
            <v>0</v>
          </cell>
          <cell r="E83">
            <v>63999</v>
          </cell>
          <cell r="F83">
            <v>163283.78</v>
          </cell>
          <cell r="G83">
            <v>62999</v>
          </cell>
          <cell r="H83">
            <v>259369.86</v>
          </cell>
          <cell r="I83">
            <v>63999</v>
          </cell>
          <cell r="J83">
            <v>0</v>
          </cell>
        </row>
        <row r="84">
          <cell r="A84">
            <v>60999</v>
          </cell>
          <cell r="B84">
            <v>0</v>
          </cell>
          <cell r="C84">
            <v>63999</v>
          </cell>
          <cell r="D84">
            <v>0</v>
          </cell>
          <cell r="E84">
            <v>60999</v>
          </cell>
          <cell r="F84">
            <v>43432.08</v>
          </cell>
          <cell r="G84">
            <v>63999</v>
          </cell>
          <cell r="H84">
            <v>163283.78</v>
          </cell>
          <cell r="I84">
            <v>60999</v>
          </cell>
          <cell r="J84">
            <v>0</v>
          </cell>
        </row>
        <row r="85">
          <cell r="A85">
            <v>65999</v>
          </cell>
          <cell r="B85">
            <v>0</v>
          </cell>
          <cell r="C85">
            <v>64999</v>
          </cell>
          <cell r="D85">
            <v>0</v>
          </cell>
          <cell r="E85">
            <v>65999</v>
          </cell>
          <cell r="F85">
            <v>6466.58</v>
          </cell>
          <cell r="G85">
            <v>64999</v>
          </cell>
          <cell r="H85">
            <v>253.56</v>
          </cell>
          <cell r="I85">
            <v>65999</v>
          </cell>
          <cell r="J85">
            <v>0</v>
          </cell>
        </row>
        <row r="86">
          <cell r="A86">
            <v>69999</v>
          </cell>
          <cell r="B86">
            <v>0</v>
          </cell>
          <cell r="C86">
            <v>60999</v>
          </cell>
          <cell r="D86">
            <v>0</v>
          </cell>
          <cell r="E86">
            <v>69999</v>
          </cell>
          <cell r="F86">
            <v>171087.16</v>
          </cell>
          <cell r="G86">
            <v>60999</v>
          </cell>
          <cell r="H86">
            <v>43432.08</v>
          </cell>
          <cell r="I86">
            <v>69999</v>
          </cell>
          <cell r="J86">
            <v>0</v>
          </cell>
        </row>
        <row r="87">
          <cell r="A87">
            <v>107</v>
          </cell>
          <cell r="B87">
            <v>2301410.42</v>
          </cell>
          <cell r="C87">
            <v>65999</v>
          </cell>
          <cell r="D87">
            <v>0</v>
          </cell>
          <cell r="E87">
            <v>107</v>
          </cell>
          <cell r="F87">
            <v>0</v>
          </cell>
          <cell r="G87">
            <v>65999</v>
          </cell>
          <cell r="H87">
            <v>6466.58</v>
          </cell>
          <cell r="I87">
            <v>107</v>
          </cell>
          <cell r="J87">
            <v>1712321.48</v>
          </cell>
        </row>
        <row r="88">
          <cell r="A88">
            <v>241</v>
          </cell>
          <cell r="B88">
            <v>171866.94</v>
          </cell>
          <cell r="C88">
            <v>69999</v>
          </cell>
          <cell r="D88">
            <v>0</v>
          </cell>
          <cell r="E88">
            <v>241</v>
          </cell>
          <cell r="F88">
            <v>0</v>
          </cell>
          <cell r="G88">
            <v>69999</v>
          </cell>
          <cell r="H88">
            <v>171087.16</v>
          </cell>
          <cell r="I88">
            <v>241</v>
          </cell>
          <cell r="J88">
            <v>0</v>
          </cell>
        </row>
        <row r="89">
          <cell r="A89">
            <v>225</v>
          </cell>
          <cell r="B89">
            <v>0.1</v>
          </cell>
          <cell r="C89">
            <v>107</v>
          </cell>
          <cell r="D89">
            <v>553193.56000000006</v>
          </cell>
          <cell r="E89">
            <v>225</v>
          </cell>
          <cell r="F89">
            <v>0</v>
          </cell>
          <cell r="G89">
            <v>107</v>
          </cell>
          <cell r="H89">
            <v>35895.379999999997</v>
          </cell>
          <cell r="I89">
            <v>225</v>
          </cell>
          <cell r="J89">
            <v>0.1</v>
          </cell>
        </row>
        <row r="90">
          <cell r="A90">
            <v>213</v>
          </cell>
          <cell r="B90">
            <v>5139.16</v>
          </cell>
          <cell r="C90">
            <v>241</v>
          </cell>
          <cell r="D90">
            <v>171866.94</v>
          </cell>
          <cell r="E90">
            <v>213</v>
          </cell>
          <cell r="F90">
            <v>300000</v>
          </cell>
          <cell r="G90">
            <v>241</v>
          </cell>
          <cell r="H90">
            <v>0</v>
          </cell>
          <cell r="I90">
            <v>213</v>
          </cell>
          <cell r="J90">
            <v>-9829533.3200000003</v>
          </cell>
        </row>
        <row r="91">
          <cell r="A91">
            <v>44</v>
          </cell>
          <cell r="B91">
            <v>118125</v>
          </cell>
          <cell r="C91">
            <v>225</v>
          </cell>
          <cell r="D91">
            <v>0</v>
          </cell>
          <cell r="E91">
            <v>44</v>
          </cell>
          <cell r="F91">
            <v>0</v>
          </cell>
          <cell r="G91">
            <v>225</v>
          </cell>
          <cell r="H91">
            <v>0</v>
          </cell>
          <cell r="I91">
            <v>44</v>
          </cell>
          <cell r="J91">
            <v>0</v>
          </cell>
        </row>
        <row r="92">
          <cell r="A92">
            <v>124</v>
          </cell>
          <cell r="B92">
            <v>1951540.81</v>
          </cell>
          <cell r="C92">
            <v>213</v>
          </cell>
          <cell r="D92">
            <v>10035200</v>
          </cell>
          <cell r="E92">
            <v>124</v>
          </cell>
          <cell r="F92">
            <v>100132.45</v>
          </cell>
          <cell r="G92">
            <v>213</v>
          </cell>
          <cell r="H92">
            <v>99472.48</v>
          </cell>
          <cell r="I92">
            <v>124</v>
          </cell>
          <cell r="J92">
            <v>280189.08000000007</v>
          </cell>
        </row>
        <row r="93">
          <cell r="A93">
            <v>164</v>
          </cell>
          <cell r="B93">
            <v>0</v>
          </cell>
          <cell r="C93">
            <v>44</v>
          </cell>
          <cell r="D93">
            <v>118125</v>
          </cell>
          <cell r="E93">
            <v>164</v>
          </cell>
          <cell r="F93">
            <v>12225.13</v>
          </cell>
          <cell r="G93">
            <v>44</v>
          </cell>
          <cell r="H93">
            <v>0</v>
          </cell>
          <cell r="I93">
            <v>164</v>
          </cell>
          <cell r="J93">
            <v>-360217.07</v>
          </cell>
        </row>
        <row r="94">
          <cell r="A94">
            <v>139</v>
          </cell>
          <cell r="B94">
            <v>0</v>
          </cell>
          <cell r="C94">
            <v>124</v>
          </cell>
          <cell r="D94">
            <v>1676637.25</v>
          </cell>
          <cell r="E94">
            <v>139</v>
          </cell>
          <cell r="F94">
            <v>0</v>
          </cell>
          <cell r="G94">
            <v>124</v>
          </cell>
          <cell r="H94">
            <v>94846.93</v>
          </cell>
          <cell r="I94">
            <v>139</v>
          </cell>
          <cell r="J94">
            <v>-8276.3799999999992</v>
          </cell>
        </row>
        <row r="95">
          <cell r="A95">
            <v>157</v>
          </cell>
          <cell r="B95">
            <v>129460.5</v>
          </cell>
          <cell r="C95">
            <v>164</v>
          </cell>
          <cell r="D95">
            <v>372442.2</v>
          </cell>
          <cell r="E95">
            <v>157</v>
          </cell>
          <cell r="F95">
            <v>0</v>
          </cell>
          <cell r="G95">
            <v>164</v>
          </cell>
          <cell r="H95">
            <v>0</v>
          </cell>
          <cell r="I95">
            <v>157</v>
          </cell>
          <cell r="J95">
            <v>-537115.21</v>
          </cell>
        </row>
        <row r="96">
          <cell r="A96">
            <v>21</v>
          </cell>
          <cell r="B96">
            <v>1984970.68</v>
          </cell>
          <cell r="C96">
            <v>207</v>
          </cell>
          <cell r="D96">
            <v>0</v>
          </cell>
          <cell r="E96">
            <v>21</v>
          </cell>
          <cell r="F96">
            <v>0</v>
          </cell>
          <cell r="G96">
            <v>207</v>
          </cell>
          <cell r="H96">
            <v>251432.22</v>
          </cell>
          <cell r="I96">
            <v>21</v>
          </cell>
          <cell r="J96">
            <v>1365117.1</v>
          </cell>
        </row>
        <row r="97">
          <cell r="A97">
            <v>207</v>
          </cell>
          <cell r="B97">
            <v>0</v>
          </cell>
          <cell r="C97">
            <v>139</v>
          </cell>
          <cell r="D97">
            <v>8276.3799999999992</v>
          </cell>
          <cell r="E97">
            <v>207</v>
          </cell>
          <cell r="F97">
            <v>251432.22</v>
          </cell>
          <cell r="G97">
            <v>139</v>
          </cell>
          <cell r="H97">
            <v>0</v>
          </cell>
          <cell r="I97">
            <v>207</v>
          </cell>
          <cell r="J97">
            <v>0</v>
          </cell>
        </row>
        <row r="98">
          <cell r="A98">
            <v>64999</v>
          </cell>
          <cell r="B98">
            <v>0</v>
          </cell>
          <cell r="C98">
            <v>157</v>
          </cell>
          <cell r="D98">
            <v>666575.71</v>
          </cell>
          <cell r="E98">
            <v>64999</v>
          </cell>
          <cell r="F98">
            <v>253.56</v>
          </cell>
          <cell r="G98">
            <v>157</v>
          </cell>
          <cell r="H98">
            <v>0</v>
          </cell>
          <cell r="I98">
            <v>64999</v>
          </cell>
          <cell r="J98">
            <v>0</v>
          </cell>
        </row>
        <row r="99">
          <cell r="A99">
            <v>40999</v>
          </cell>
          <cell r="B99">
            <v>0</v>
          </cell>
          <cell r="C99">
            <v>21</v>
          </cell>
          <cell r="D99">
            <v>619853.57999999996</v>
          </cell>
          <cell r="E99">
            <v>40999</v>
          </cell>
          <cell r="F99">
            <v>0</v>
          </cell>
          <cell r="G99">
            <v>21</v>
          </cell>
          <cell r="H99">
            <v>0</v>
          </cell>
          <cell r="I99">
            <v>40999</v>
          </cell>
          <cell r="J99">
            <v>-126066.39</v>
          </cell>
        </row>
        <row r="100">
          <cell r="A100">
            <v>402999</v>
          </cell>
          <cell r="B100">
            <v>0</v>
          </cell>
          <cell r="C100">
            <v>402999</v>
          </cell>
          <cell r="D100">
            <v>0</v>
          </cell>
          <cell r="E100">
            <v>402999</v>
          </cell>
          <cell r="F100">
            <v>0</v>
          </cell>
          <cell r="G100">
            <v>402999</v>
          </cell>
          <cell r="H100">
            <v>12569.98</v>
          </cell>
          <cell r="I100">
            <v>402999</v>
          </cell>
          <cell r="J100">
            <v>-12569.98</v>
          </cell>
        </row>
        <row r="101">
          <cell r="A101">
            <v>444999</v>
          </cell>
          <cell r="B101">
            <v>0</v>
          </cell>
          <cell r="C101">
            <v>444999</v>
          </cell>
          <cell r="D101">
            <v>0</v>
          </cell>
          <cell r="E101">
            <v>444999</v>
          </cell>
          <cell r="F101">
            <v>2950.43</v>
          </cell>
          <cell r="G101">
            <v>444999</v>
          </cell>
          <cell r="H101">
            <v>0</v>
          </cell>
          <cell r="I101">
            <v>444999</v>
          </cell>
          <cell r="J101">
            <v>2950.43</v>
          </cell>
        </row>
        <row r="102">
          <cell r="A102">
            <v>14</v>
          </cell>
          <cell r="B102">
            <v>34291.4</v>
          </cell>
          <cell r="C102">
            <v>14</v>
          </cell>
          <cell r="D102">
            <v>0</v>
          </cell>
          <cell r="E102">
            <v>14</v>
          </cell>
          <cell r="F102">
            <v>0</v>
          </cell>
          <cell r="G102">
            <v>14</v>
          </cell>
          <cell r="H102">
            <v>0</v>
          </cell>
          <cell r="I102">
            <v>14</v>
          </cell>
          <cell r="J102">
            <v>34291.4</v>
          </cell>
        </row>
        <row r="103">
          <cell r="A103">
            <v>70</v>
          </cell>
          <cell r="B103">
            <v>0</v>
          </cell>
          <cell r="C103">
            <v>70</v>
          </cell>
          <cell r="D103">
            <v>6237.59</v>
          </cell>
          <cell r="E103">
            <v>70</v>
          </cell>
          <cell r="F103">
            <v>0</v>
          </cell>
          <cell r="G103">
            <v>70</v>
          </cell>
          <cell r="H103">
            <v>-6237.59</v>
          </cell>
          <cell r="I103">
            <v>70</v>
          </cell>
          <cell r="J103">
            <v>0</v>
          </cell>
        </row>
        <row r="104">
          <cell r="A104">
            <v>31</v>
          </cell>
          <cell r="B104">
            <v>24061.79</v>
          </cell>
          <cell r="C104">
            <v>31</v>
          </cell>
          <cell r="D104">
            <v>0</v>
          </cell>
          <cell r="E104">
            <v>31</v>
          </cell>
          <cell r="F104">
            <v>0</v>
          </cell>
          <cell r="G104">
            <v>31</v>
          </cell>
          <cell r="H104">
            <v>0</v>
          </cell>
          <cell r="I104">
            <v>31</v>
          </cell>
          <cell r="J104">
            <v>24061.79</v>
          </cell>
        </row>
        <row r="105">
          <cell r="A105" t="str">
            <v>Grand Total</v>
          </cell>
          <cell r="B105">
            <v>604752505.95054185</v>
          </cell>
          <cell r="C105" t="str">
            <v>Grand Total</v>
          </cell>
          <cell r="D105">
            <v>604752505.95054245</v>
          </cell>
          <cell r="E105" t="str">
            <v>Grand Total</v>
          </cell>
          <cell r="F105">
            <v>65530043.390002005</v>
          </cell>
          <cell r="G105" t="str">
            <v>Grand Total</v>
          </cell>
          <cell r="H105">
            <v>65613891.599425003</v>
          </cell>
          <cell r="I105" t="str">
            <v>Grand Total</v>
          </cell>
          <cell r="J105">
            <v>5.769808849436231E-4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452284870.54366589</v>
          </cell>
          <cell r="C5">
            <v>0</v>
          </cell>
          <cell r="D5">
            <v>452285919.35836291</v>
          </cell>
          <cell r="E5">
            <v>0</v>
          </cell>
          <cell r="F5">
            <v>22752094.189999998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6958379.6753029833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6607015.2999999998</v>
          </cell>
          <cell r="I6">
            <v>7.01</v>
          </cell>
          <cell r="J6">
            <v>-6607015.2999999998</v>
          </cell>
        </row>
        <row r="7">
          <cell r="A7">
            <v>7.05</v>
          </cell>
          <cell r="B7">
            <v>0</v>
          </cell>
          <cell r="C7">
            <v>7.05</v>
          </cell>
          <cell r="D7">
            <v>0</v>
          </cell>
          <cell r="E7">
            <v>7.05</v>
          </cell>
          <cell r="F7">
            <v>1286117.46</v>
          </cell>
          <cell r="G7">
            <v>7.05</v>
          </cell>
          <cell r="H7">
            <v>0</v>
          </cell>
          <cell r="I7">
            <v>7.05</v>
          </cell>
          <cell r="J7">
            <v>1286117.46</v>
          </cell>
        </row>
        <row r="8">
          <cell r="A8">
            <v>7.06</v>
          </cell>
          <cell r="B8">
            <v>0</v>
          </cell>
          <cell r="C8">
            <v>7.06</v>
          </cell>
          <cell r="D8">
            <v>0</v>
          </cell>
          <cell r="E8">
            <v>7.06</v>
          </cell>
          <cell r="F8">
            <v>550755.56999999995</v>
          </cell>
          <cell r="G8">
            <v>7.06</v>
          </cell>
          <cell r="H8">
            <v>1120478.22</v>
          </cell>
          <cell r="I8">
            <v>7.06</v>
          </cell>
          <cell r="J8">
            <v>-569722.65</v>
          </cell>
        </row>
        <row r="9">
          <cell r="A9">
            <v>7.08</v>
          </cell>
          <cell r="B9">
            <v>0</v>
          </cell>
          <cell r="C9">
            <v>7.08</v>
          </cell>
          <cell r="D9">
            <v>0</v>
          </cell>
          <cell r="E9">
            <v>7.08</v>
          </cell>
          <cell r="F9">
            <v>342993.68</v>
          </cell>
          <cell r="G9">
            <v>7.08</v>
          </cell>
          <cell r="H9">
            <v>209253.7</v>
          </cell>
          <cell r="I9">
            <v>7.08</v>
          </cell>
          <cell r="J9">
            <v>133739.97999999998</v>
          </cell>
        </row>
        <row r="10">
          <cell r="A10">
            <v>8.01</v>
          </cell>
          <cell r="B10">
            <v>0</v>
          </cell>
          <cell r="C10">
            <v>8.01</v>
          </cell>
          <cell r="D10">
            <v>0</v>
          </cell>
          <cell r="E10">
            <v>8.01</v>
          </cell>
          <cell r="F10">
            <v>0</v>
          </cell>
          <cell r="G10">
            <v>8.01</v>
          </cell>
          <cell r="H10">
            <v>422566.67999999993</v>
          </cell>
          <cell r="I10">
            <v>8.01</v>
          </cell>
          <cell r="J10">
            <v>-422566.67999999993</v>
          </cell>
        </row>
        <row r="11">
          <cell r="A11">
            <v>8.0399999999999991</v>
          </cell>
          <cell r="B11">
            <v>0</v>
          </cell>
          <cell r="C11">
            <v>8.0399999999999991</v>
          </cell>
          <cell r="D11">
            <v>0</v>
          </cell>
          <cell r="E11">
            <v>8.0399999999999991</v>
          </cell>
          <cell r="F11">
            <v>0</v>
          </cell>
          <cell r="G11">
            <v>8.0399999999999991</v>
          </cell>
          <cell r="H11">
            <v>900</v>
          </cell>
          <cell r="I11">
            <v>8.0399999999999991</v>
          </cell>
          <cell r="J11">
            <v>-900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3894959.35</v>
          </cell>
          <cell r="G12">
            <v>9.01</v>
          </cell>
          <cell r="H12">
            <v>3894959.35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285624.63000000006</v>
          </cell>
          <cell r="G13">
            <v>9.02</v>
          </cell>
          <cell r="H13">
            <v>285624.63000000006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B14">
            <v>0</v>
          </cell>
          <cell r="C14">
            <v>9.0299999999999994</v>
          </cell>
          <cell r="D14">
            <v>0</v>
          </cell>
          <cell r="E14">
            <v>9.0299999999999994</v>
          </cell>
          <cell r="F14">
            <v>0</v>
          </cell>
          <cell r="G14">
            <v>9.0299999999999994</v>
          </cell>
          <cell r="H14">
            <v>47736.97</v>
          </cell>
          <cell r="I14">
            <v>9.0299999999999994</v>
          </cell>
          <cell r="J14">
            <v>-47736.97</v>
          </cell>
        </row>
        <row r="15">
          <cell r="A15">
            <v>9.0500000000000007</v>
          </cell>
          <cell r="B15">
            <v>0</v>
          </cell>
          <cell r="C15">
            <v>9.0500000000000007</v>
          </cell>
          <cell r="D15">
            <v>0</v>
          </cell>
          <cell r="E15">
            <v>9.0500000000000007</v>
          </cell>
          <cell r="F15">
            <v>0</v>
          </cell>
          <cell r="G15">
            <v>9.0500000000000007</v>
          </cell>
          <cell r="H15">
            <v>523966.88</v>
          </cell>
          <cell r="I15">
            <v>9.0500000000000007</v>
          </cell>
          <cell r="J15">
            <v>-523966.88</v>
          </cell>
        </row>
        <row r="16">
          <cell r="A16">
            <v>9.06</v>
          </cell>
          <cell r="B16">
            <v>0</v>
          </cell>
          <cell r="C16">
            <v>9.06</v>
          </cell>
          <cell r="D16">
            <v>0</v>
          </cell>
          <cell r="E16">
            <v>9.06</v>
          </cell>
          <cell r="F16">
            <v>615892.56000000006</v>
          </cell>
          <cell r="G16">
            <v>9.06</v>
          </cell>
          <cell r="H16">
            <v>1292986.04</v>
          </cell>
          <cell r="I16">
            <v>9.06</v>
          </cell>
          <cell r="J16">
            <v>-677093.48</v>
          </cell>
        </row>
        <row r="17">
          <cell r="A17">
            <v>9.07</v>
          </cell>
          <cell r="B17">
            <v>0</v>
          </cell>
          <cell r="C17">
            <v>9.07</v>
          </cell>
          <cell r="D17">
            <v>0</v>
          </cell>
          <cell r="E17">
            <v>9.07</v>
          </cell>
          <cell r="F17">
            <v>294514.78000000003</v>
          </cell>
          <cell r="G17">
            <v>9.07</v>
          </cell>
          <cell r="H17">
            <v>71058.350000000006</v>
          </cell>
          <cell r="I17">
            <v>9.07</v>
          </cell>
          <cell r="J17">
            <v>223456.43000000002</v>
          </cell>
        </row>
        <row r="18">
          <cell r="A18">
            <v>9.1</v>
          </cell>
          <cell r="B18">
            <v>0</v>
          </cell>
          <cell r="C18">
            <v>9.1</v>
          </cell>
          <cell r="D18">
            <v>0</v>
          </cell>
          <cell r="E18">
            <v>9.1</v>
          </cell>
          <cell r="F18">
            <v>46409.57</v>
          </cell>
          <cell r="G18">
            <v>9.1</v>
          </cell>
          <cell r="H18">
            <v>161995.59</v>
          </cell>
          <cell r="I18">
            <v>9.1</v>
          </cell>
          <cell r="J18">
            <v>-115586.01999999999</v>
          </cell>
        </row>
        <row r="19">
          <cell r="A19">
            <v>11.01</v>
          </cell>
          <cell r="B19">
            <v>0</v>
          </cell>
          <cell r="C19">
            <v>11.01</v>
          </cell>
          <cell r="D19">
            <v>0</v>
          </cell>
          <cell r="E19">
            <v>11.01</v>
          </cell>
          <cell r="F19">
            <v>0</v>
          </cell>
          <cell r="G19">
            <v>11.01</v>
          </cell>
          <cell r="H19">
            <v>0</v>
          </cell>
          <cell r="I19">
            <v>11.01</v>
          </cell>
          <cell r="J19">
            <v>0</v>
          </cell>
        </row>
        <row r="20">
          <cell r="A20">
            <v>11.02</v>
          </cell>
          <cell r="B20">
            <v>0</v>
          </cell>
          <cell r="C20">
            <v>11.02</v>
          </cell>
          <cell r="D20">
            <v>0</v>
          </cell>
          <cell r="E20">
            <v>11.02</v>
          </cell>
          <cell r="F20">
            <v>12753.18</v>
          </cell>
          <cell r="G20">
            <v>11.02</v>
          </cell>
          <cell r="H20">
            <v>0</v>
          </cell>
          <cell r="I20">
            <v>11.02</v>
          </cell>
          <cell r="J20">
            <v>12753.18</v>
          </cell>
        </row>
        <row r="21">
          <cell r="A21">
            <v>11.03</v>
          </cell>
          <cell r="B21">
            <v>0</v>
          </cell>
          <cell r="C21">
            <v>11.03</v>
          </cell>
          <cell r="D21">
            <v>0</v>
          </cell>
          <cell r="E21">
            <v>11.03</v>
          </cell>
          <cell r="F21">
            <v>127700.91</v>
          </cell>
          <cell r="G21">
            <v>11.03</v>
          </cell>
          <cell r="H21">
            <v>0</v>
          </cell>
          <cell r="I21">
            <v>11.03</v>
          </cell>
          <cell r="J21">
            <v>127700.91</v>
          </cell>
        </row>
        <row r="22">
          <cell r="A22">
            <v>11.04</v>
          </cell>
          <cell r="B22">
            <v>0</v>
          </cell>
          <cell r="C22">
            <v>11.04</v>
          </cell>
          <cell r="D22">
            <v>0</v>
          </cell>
          <cell r="E22">
            <v>11.04</v>
          </cell>
          <cell r="F22">
            <v>73997.009999999995</v>
          </cell>
          <cell r="G22">
            <v>11.04</v>
          </cell>
          <cell r="H22">
            <v>0</v>
          </cell>
          <cell r="I22">
            <v>11.04</v>
          </cell>
          <cell r="J22">
            <v>73997.009999999995</v>
          </cell>
        </row>
        <row r="23">
          <cell r="A23">
            <v>11.05</v>
          </cell>
          <cell r="B23">
            <v>0</v>
          </cell>
          <cell r="C23">
            <v>11.05</v>
          </cell>
          <cell r="D23">
            <v>0</v>
          </cell>
          <cell r="E23">
            <v>11.05</v>
          </cell>
          <cell r="F23">
            <v>108221.24</v>
          </cell>
          <cell r="G23">
            <v>11.05</v>
          </cell>
          <cell r="H23">
            <v>2019.4</v>
          </cell>
          <cell r="I23">
            <v>11.05</v>
          </cell>
          <cell r="J23">
            <v>106201.84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2133904.1100000003</v>
          </cell>
          <cell r="G24">
            <v>12.01</v>
          </cell>
          <cell r="H24">
            <v>2133904.1100000003</v>
          </cell>
          <cell r="I24">
            <v>12.01</v>
          </cell>
          <cell r="J24">
            <v>0</v>
          </cell>
        </row>
        <row r="25">
          <cell r="A25">
            <v>12.02</v>
          </cell>
          <cell r="B25">
            <v>0</v>
          </cell>
          <cell r="C25">
            <v>12.02</v>
          </cell>
          <cell r="D25">
            <v>0</v>
          </cell>
          <cell r="E25">
            <v>12.02</v>
          </cell>
          <cell r="F25">
            <v>275082.52</v>
          </cell>
          <cell r="G25">
            <v>12.02</v>
          </cell>
          <cell r="H25">
            <v>66316.78</v>
          </cell>
          <cell r="I25">
            <v>12.02</v>
          </cell>
          <cell r="J25">
            <v>208765.74000000002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43432.08</v>
          </cell>
          <cell r="G26">
            <v>12.03</v>
          </cell>
          <cell r="H26">
            <v>43432.08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259369.86</v>
          </cell>
          <cell r="G27">
            <v>12.05</v>
          </cell>
          <cell r="H27">
            <v>259369.86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163283.78</v>
          </cell>
          <cell r="G28">
            <v>12.06</v>
          </cell>
          <cell r="H28">
            <v>163283.78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253.56</v>
          </cell>
          <cell r="G29">
            <v>12.07</v>
          </cell>
          <cell r="H29">
            <v>253.56</v>
          </cell>
          <cell r="I29">
            <v>12.07</v>
          </cell>
          <cell r="J29">
            <v>0</v>
          </cell>
        </row>
        <row r="30">
          <cell r="A30">
            <v>12.09</v>
          </cell>
          <cell r="B30">
            <v>0</v>
          </cell>
          <cell r="C30">
            <v>12.09</v>
          </cell>
          <cell r="D30">
            <v>0</v>
          </cell>
          <cell r="E30">
            <v>12.09</v>
          </cell>
          <cell r="F30">
            <v>12033.47</v>
          </cell>
          <cell r="G30">
            <v>12.09</v>
          </cell>
          <cell r="H30">
            <v>12033.47</v>
          </cell>
          <cell r="I30">
            <v>12.09</v>
          </cell>
          <cell r="J30">
            <v>0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56841.08</v>
          </cell>
          <cell r="G31">
            <v>12.14</v>
          </cell>
          <cell r="H31">
            <v>56841.08</v>
          </cell>
          <cell r="I31">
            <v>12.14</v>
          </cell>
          <cell r="J31">
            <v>0</v>
          </cell>
        </row>
        <row r="32">
          <cell r="A32">
            <v>12.15</v>
          </cell>
          <cell r="B32">
            <v>0</v>
          </cell>
          <cell r="C32">
            <v>12.15</v>
          </cell>
          <cell r="D32">
            <v>0</v>
          </cell>
          <cell r="E32">
            <v>12.15</v>
          </cell>
          <cell r="F32">
            <v>14494.55</v>
          </cell>
          <cell r="G32">
            <v>12.15</v>
          </cell>
          <cell r="H32">
            <v>14494.55</v>
          </cell>
          <cell r="I32">
            <v>12.15</v>
          </cell>
          <cell r="J32">
            <v>0</v>
          </cell>
        </row>
        <row r="33">
          <cell r="A33">
            <v>12.16</v>
          </cell>
          <cell r="B33">
            <v>0</v>
          </cell>
          <cell r="C33">
            <v>12.16</v>
          </cell>
          <cell r="D33">
            <v>0</v>
          </cell>
          <cell r="E33">
            <v>12.16</v>
          </cell>
          <cell r="F33">
            <v>10340.040000000001</v>
          </cell>
          <cell r="G33">
            <v>12.16</v>
          </cell>
          <cell r="H33">
            <v>10340.040000000001</v>
          </cell>
          <cell r="I33">
            <v>12.16</v>
          </cell>
          <cell r="J33">
            <v>0</v>
          </cell>
        </row>
        <row r="34">
          <cell r="A34">
            <v>12.17</v>
          </cell>
          <cell r="B34">
            <v>0</v>
          </cell>
          <cell r="C34">
            <v>12.17</v>
          </cell>
          <cell r="D34">
            <v>0</v>
          </cell>
          <cell r="E34">
            <v>12.17</v>
          </cell>
          <cell r="F34">
            <v>11784.59</v>
          </cell>
          <cell r="G34">
            <v>12.17</v>
          </cell>
          <cell r="H34">
            <v>11784.59</v>
          </cell>
          <cell r="I34">
            <v>12.17</v>
          </cell>
          <cell r="J34">
            <v>0</v>
          </cell>
        </row>
        <row r="35">
          <cell r="A35">
            <v>12.18</v>
          </cell>
          <cell r="B35">
            <v>0</v>
          </cell>
          <cell r="C35">
            <v>12.18</v>
          </cell>
          <cell r="D35">
            <v>0</v>
          </cell>
          <cell r="E35">
            <v>12.18</v>
          </cell>
          <cell r="F35">
            <v>10777.51</v>
          </cell>
          <cell r="G35">
            <v>12.18</v>
          </cell>
          <cell r="H35">
            <v>10777.51</v>
          </cell>
          <cell r="I35">
            <v>12.18</v>
          </cell>
          <cell r="J35">
            <v>0</v>
          </cell>
        </row>
        <row r="36">
          <cell r="A36">
            <v>12.19</v>
          </cell>
          <cell r="B36">
            <v>0</v>
          </cell>
          <cell r="C36">
            <v>12.19</v>
          </cell>
          <cell r="D36">
            <v>0</v>
          </cell>
          <cell r="E36">
            <v>12.19</v>
          </cell>
          <cell r="F36">
            <v>36163.21</v>
          </cell>
          <cell r="G36">
            <v>12.19</v>
          </cell>
          <cell r="H36">
            <v>36163.21</v>
          </cell>
          <cell r="I36">
            <v>12.19</v>
          </cell>
          <cell r="J36">
            <v>0</v>
          </cell>
        </row>
        <row r="37">
          <cell r="A37">
            <v>12.2</v>
          </cell>
          <cell r="B37">
            <v>0</v>
          </cell>
          <cell r="C37">
            <v>12.2</v>
          </cell>
          <cell r="D37">
            <v>0</v>
          </cell>
          <cell r="E37">
            <v>12.2</v>
          </cell>
          <cell r="F37">
            <v>25119.29</v>
          </cell>
          <cell r="G37">
            <v>12.2</v>
          </cell>
          <cell r="H37">
            <v>25119.29</v>
          </cell>
          <cell r="I37">
            <v>12.2</v>
          </cell>
          <cell r="J37">
            <v>0</v>
          </cell>
        </row>
        <row r="38">
          <cell r="A38">
            <v>13.02</v>
          </cell>
          <cell r="B38">
            <v>0</v>
          </cell>
          <cell r="C38">
            <v>13.02</v>
          </cell>
          <cell r="D38">
            <v>0</v>
          </cell>
          <cell r="E38">
            <v>13.02</v>
          </cell>
          <cell r="F38">
            <v>35534.339999999997</v>
          </cell>
          <cell r="G38">
            <v>13.02</v>
          </cell>
          <cell r="H38">
            <v>309420.24</v>
          </cell>
          <cell r="I38">
            <v>13.02</v>
          </cell>
          <cell r="J38">
            <v>-273885.90000000002</v>
          </cell>
        </row>
        <row r="39">
          <cell r="A39">
            <v>13.04</v>
          </cell>
          <cell r="B39">
            <v>0</v>
          </cell>
          <cell r="C39">
            <v>13.04</v>
          </cell>
          <cell r="D39">
            <v>0</v>
          </cell>
          <cell r="E39">
            <v>13.04</v>
          </cell>
          <cell r="F39">
            <v>0</v>
          </cell>
          <cell r="G39">
            <v>13.04</v>
          </cell>
          <cell r="H39">
            <v>12569.98</v>
          </cell>
          <cell r="I39">
            <v>13.04</v>
          </cell>
          <cell r="J39">
            <v>-12569.98</v>
          </cell>
        </row>
        <row r="40">
          <cell r="A40">
            <v>13.06</v>
          </cell>
          <cell r="B40">
            <v>0</v>
          </cell>
          <cell r="C40">
            <v>13.06</v>
          </cell>
          <cell r="D40">
            <v>0</v>
          </cell>
          <cell r="E40">
            <v>13.06</v>
          </cell>
          <cell r="F40">
            <v>0</v>
          </cell>
          <cell r="G40">
            <v>13.06</v>
          </cell>
          <cell r="H40">
            <v>1018.69</v>
          </cell>
          <cell r="I40">
            <v>13.06</v>
          </cell>
          <cell r="J40">
            <v>-1018.69</v>
          </cell>
        </row>
        <row r="41">
          <cell r="A41">
            <v>13.07</v>
          </cell>
          <cell r="B41">
            <v>0</v>
          </cell>
          <cell r="C41">
            <v>13.07</v>
          </cell>
          <cell r="D41">
            <v>0</v>
          </cell>
          <cell r="E41">
            <v>13.07</v>
          </cell>
          <cell r="F41">
            <v>0</v>
          </cell>
          <cell r="G41">
            <v>13.07</v>
          </cell>
          <cell r="H41">
            <v>29381.09</v>
          </cell>
          <cell r="I41">
            <v>13.07</v>
          </cell>
          <cell r="J41">
            <v>-29381.09</v>
          </cell>
        </row>
        <row r="42">
          <cell r="A42">
            <v>13.09</v>
          </cell>
          <cell r="B42">
            <v>0</v>
          </cell>
          <cell r="C42">
            <v>13.09</v>
          </cell>
          <cell r="D42">
            <v>0</v>
          </cell>
          <cell r="E42">
            <v>13.09</v>
          </cell>
          <cell r="F42">
            <v>99988.6</v>
          </cell>
          <cell r="G42">
            <v>13.09</v>
          </cell>
          <cell r="H42">
            <v>0</v>
          </cell>
          <cell r="I42">
            <v>13.09</v>
          </cell>
          <cell r="J42">
            <v>99988.6</v>
          </cell>
        </row>
        <row r="43">
          <cell r="A43">
            <v>13.11</v>
          </cell>
          <cell r="B43">
            <v>0</v>
          </cell>
          <cell r="C43">
            <v>13.11</v>
          </cell>
          <cell r="D43">
            <v>0</v>
          </cell>
          <cell r="E43">
            <v>13.11</v>
          </cell>
          <cell r="F43">
            <v>2950.43</v>
          </cell>
          <cell r="G43">
            <v>13.11</v>
          </cell>
          <cell r="H43">
            <v>0</v>
          </cell>
          <cell r="I43">
            <v>13.11</v>
          </cell>
          <cell r="J43">
            <v>2950.43</v>
          </cell>
        </row>
        <row r="44">
          <cell r="A44">
            <v>13.14</v>
          </cell>
          <cell r="B44">
            <v>0</v>
          </cell>
          <cell r="C44">
            <v>13.14</v>
          </cell>
          <cell r="D44">
            <v>0</v>
          </cell>
          <cell r="E44">
            <v>13.14</v>
          </cell>
          <cell r="F44">
            <v>13998.18</v>
          </cell>
          <cell r="G44">
            <v>13.14</v>
          </cell>
          <cell r="H44">
            <v>0</v>
          </cell>
          <cell r="I44">
            <v>13.14</v>
          </cell>
          <cell r="J44">
            <v>13998.18</v>
          </cell>
        </row>
        <row r="45">
          <cell r="A45">
            <v>13.17</v>
          </cell>
          <cell r="B45">
            <v>0</v>
          </cell>
          <cell r="C45">
            <v>13.17</v>
          </cell>
          <cell r="D45">
            <v>0</v>
          </cell>
          <cell r="E45">
            <v>13.17</v>
          </cell>
          <cell r="F45">
            <v>0</v>
          </cell>
          <cell r="G45">
            <v>13.17</v>
          </cell>
          <cell r="H45">
            <v>26637.86</v>
          </cell>
          <cell r="I45">
            <v>13.17</v>
          </cell>
          <cell r="J45">
            <v>-26637.86</v>
          </cell>
        </row>
        <row r="46">
          <cell r="A46">
            <v>13.23</v>
          </cell>
          <cell r="B46">
            <v>0</v>
          </cell>
          <cell r="C46">
            <v>13.23</v>
          </cell>
          <cell r="D46">
            <v>0</v>
          </cell>
          <cell r="E46">
            <v>13.23</v>
          </cell>
          <cell r="F46">
            <v>0</v>
          </cell>
          <cell r="G46">
            <v>13.23</v>
          </cell>
          <cell r="H46">
            <v>78094.680000000008</v>
          </cell>
          <cell r="I46">
            <v>13.23</v>
          </cell>
          <cell r="J46">
            <v>-78094.680000000008</v>
          </cell>
        </row>
        <row r="47">
          <cell r="A47">
            <v>13.27</v>
          </cell>
          <cell r="B47">
            <v>0</v>
          </cell>
          <cell r="C47">
            <v>13.27</v>
          </cell>
          <cell r="D47">
            <v>0</v>
          </cell>
          <cell r="E47">
            <v>13.27</v>
          </cell>
          <cell r="F47">
            <v>423.97</v>
          </cell>
          <cell r="G47">
            <v>13.27</v>
          </cell>
          <cell r="H47">
            <v>0</v>
          </cell>
          <cell r="I47">
            <v>13.27</v>
          </cell>
          <cell r="J47">
            <v>423.97</v>
          </cell>
        </row>
        <row r="48">
          <cell r="A48">
            <v>13.28</v>
          </cell>
          <cell r="B48">
            <v>0</v>
          </cell>
          <cell r="C48">
            <v>13.28</v>
          </cell>
          <cell r="D48">
            <v>0</v>
          </cell>
          <cell r="E48">
            <v>13.28</v>
          </cell>
          <cell r="F48">
            <v>11526.810000000001</v>
          </cell>
          <cell r="G48">
            <v>13.28</v>
          </cell>
          <cell r="H48">
            <v>0</v>
          </cell>
          <cell r="I48">
            <v>13.28</v>
          </cell>
          <cell r="J48">
            <v>11526.810000000001</v>
          </cell>
        </row>
        <row r="49">
          <cell r="A49">
            <v>15.02</v>
          </cell>
          <cell r="B49">
            <v>1247455.54</v>
          </cell>
          <cell r="C49">
            <v>15.02</v>
          </cell>
          <cell r="D49">
            <v>54278.11</v>
          </cell>
          <cell r="E49">
            <v>15.02</v>
          </cell>
          <cell r="F49">
            <v>0</v>
          </cell>
          <cell r="G49">
            <v>15.02</v>
          </cell>
          <cell r="H49">
            <v>0</v>
          </cell>
          <cell r="I49">
            <v>15.02</v>
          </cell>
          <cell r="J49">
            <v>1193177.43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1106402.83</v>
          </cell>
          <cell r="E50">
            <v>15.04</v>
          </cell>
          <cell r="F50">
            <v>0</v>
          </cell>
          <cell r="G50">
            <v>15.04</v>
          </cell>
          <cell r="H50">
            <v>10618.07</v>
          </cell>
          <cell r="I50">
            <v>15.04</v>
          </cell>
          <cell r="J50">
            <v>-1117020.8999999999</v>
          </cell>
        </row>
        <row r="51">
          <cell r="A51">
            <v>16.010000000000002</v>
          </cell>
          <cell r="B51">
            <v>10355274.460000001</v>
          </cell>
          <cell r="C51">
            <v>16.010000000000002</v>
          </cell>
          <cell r="D51">
            <v>2704082.11</v>
          </cell>
          <cell r="E51">
            <v>16.010000000000002</v>
          </cell>
          <cell r="F51">
            <v>12751.27</v>
          </cell>
          <cell r="G51">
            <v>16.010000000000002</v>
          </cell>
          <cell r="H51">
            <v>1000</v>
          </cell>
          <cell r="I51">
            <v>16.010000000000002</v>
          </cell>
          <cell r="J51">
            <v>7662943.6200000001</v>
          </cell>
        </row>
        <row r="52">
          <cell r="A52">
            <v>16.02</v>
          </cell>
          <cell r="B52">
            <v>4367566.09</v>
          </cell>
          <cell r="C52">
            <v>16.02</v>
          </cell>
          <cell r="D52">
            <v>1316.07</v>
          </cell>
          <cell r="E52">
            <v>16.02</v>
          </cell>
          <cell r="F52">
            <v>101230.67</v>
          </cell>
          <cell r="G52">
            <v>16.02</v>
          </cell>
          <cell r="H52">
            <v>66691.42</v>
          </cell>
          <cell r="I52">
            <v>16.02</v>
          </cell>
          <cell r="J52">
            <v>4400789.2700000005</v>
          </cell>
        </row>
        <row r="53">
          <cell r="A53">
            <v>16.03</v>
          </cell>
          <cell r="B53">
            <v>1113.94</v>
          </cell>
          <cell r="C53">
            <v>16.03</v>
          </cell>
          <cell r="D53">
            <v>1113.94</v>
          </cell>
          <cell r="E53">
            <v>16.03</v>
          </cell>
          <cell r="F53">
            <v>0</v>
          </cell>
          <cell r="G53">
            <v>16.03</v>
          </cell>
          <cell r="H53">
            <v>0</v>
          </cell>
          <cell r="I53">
            <v>16.03</v>
          </cell>
          <cell r="J53">
            <v>0</v>
          </cell>
        </row>
        <row r="54">
          <cell r="A54">
            <v>16.04</v>
          </cell>
          <cell r="B54">
            <v>815977.19</v>
          </cell>
          <cell r="C54">
            <v>16.04</v>
          </cell>
          <cell r="D54">
            <v>812348.42999999982</v>
          </cell>
          <cell r="E54">
            <v>16.04</v>
          </cell>
          <cell r="F54">
            <v>69708.91</v>
          </cell>
          <cell r="G54">
            <v>16.04</v>
          </cell>
          <cell r="H54">
            <v>63165.88</v>
          </cell>
          <cell r="I54">
            <v>16.04</v>
          </cell>
          <cell r="J54">
            <v>10171.789999999997</v>
          </cell>
        </row>
        <row r="55">
          <cell r="A55">
            <v>16.05</v>
          </cell>
          <cell r="B55">
            <v>942821.42999999993</v>
          </cell>
          <cell r="C55">
            <v>16.05</v>
          </cell>
          <cell r="D55">
            <v>6757622.206100001</v>
          </cell>
          <cell r="E55">
            <v>16.05</v>
          </cell>
          <cell r="F55">
            <v>66883.429999999993</v>
          </cell>
          <cell r="G55">
            <v>16.05</v>
          </cell>
          <cell r="H55">
            <v>121715.62999999999</v>
          </cell>
          <cell r="I55">
            <v>16.05</v>
          </cell>
          <cell r="J55">
            <v>-5869632.9761000006</v>
          </cell>
        </row>
        <row r="56">
          <cell r="A56">
            <v>17.03</v>
          </cell>
          <cell r="B56">
            <v>28258354.449999999</v>
          </cell>
          <cell r="C56">
            <v>17.03</v>
          </cell>
          <cell r="D56">
            <v>3827094.4999999995</v>
          </cell>
          <cell r="E56">
            <v>17.03</v>
          </cell>
          <cell r="F56">
            <v>13330.88</v>
          </cell>
          <cell r="G56">
            <v>17.03</v>
          </cell>
          <cell r="H56">
            <v>122719.8</v>
          </cell>
          <cell r="I56">
            <v>17.03</v>
          </cell>
          <cell r="J56">
            <v>24321871.030000001</v>
          </cell>
        </row>
        <row r="57">
          <cell r="A57">
            <v>17.04</v>
          </cell>
          <cell r="B57">
            <v>713723.44</v>
          </cell>
          <cell r="C57">
            <v>17.04</v>
          </cell>
          <cell r="D57">
            <v>126317.14</v>
          </cell>
          <cell r="E57">
            <v>17.04</v>
          </cell>
          <cell r="F57">
            <v>94.77</v>
          </cell>
          <cell r="G57">
            <v>17.04</v>
          </cell>
          <cell r="H57">
            <v>88147.46</v>
          </cell>
          <cell r="I57">
            <v>17.04</v>
          </cell>
          <cell r="J57">
            <v>583201.81999999995</v>
          </cell>
        </row>
        <row r="58">
          <cell r="A58">
            <v>17.059999999999999</v>
          </cell>
          <cell r="B58">
            <v>2009032.47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2009032.47</v>
          </cell>
        </row>
        <row r="59">
          <cell r="A59">
            <v>17.07</v>
          </cell>
          <cell r="B59">
            <v>6628205.4400000004</v>
          </cell>
          <cell r="C59">
            <v>17.07</v>
          </cell>
          <cell r="D59">
            <v>3904984.4723</v>
          </cell>
          <cell r="E59">
            <v>17.07</v>
          </cell>
          <cell r="F59">
            <v>0</v>
          </cell>
          <cell r="G59">
            <v>17.07</v>
          </cell>
          <cell r="H59">
            <v>13998.18</v>
          </cell>
          <cell r="I59">
            <v>17.07</v>
          </cell>
          <cell r="J59">
            <v>2709222.7876999998</v>
          </cell>
        </row>
        <row r="60">
          <cell r="A60">
            <v>17.09</v>
          </cell>
          <cell r="B60">
            <v>2301410.42</v>
          </cell>
          <cell r="C60">
            <v>17.09</v>
          </cell>
          <cell r="D60">
            <v>553238.56000000006</v>
          </cell>
          <cell r="E60">
            <v>17.09</v>
          </cell>
          <cell r="F60">
            <v>45</v>
          </cell>
          <cell r="G60">
            <v>17.09</v>
          </cell>
          <cell r="H60">
            <v>35895.379999999997</v>
          </cell>
          <cell r="I60">
            <v>17.09</v>
          </cell>
          <cell r="J60">
            <v>1712321.48</v>
          </cell>
        </row>
        <row r="61">
          <cell r="A61">
            <v>17.11</v>
          </cell>
          <cell r="B61">
            <v>231969.6</v>
          </cell>
          <cell r="C61">
            <v>17.11</v>
          </cell>
          <cell r="D61">
            <v>48375.199999999997</v>
          </cell>
          <cell r="E61">
            <v>17.11</v>
          </cell>
          <cell r="F61">
            <v>0</v>
          </cell>
          <cell r="G61">
            <v>17.11</v>
          </cell>
          <cell r="H61">
            <v>0</v>
          </cell>
          <cell r="I61">
            <v>17.11</v>
          </cell>
          <cell r="J61">
            <v>183594.40000000002</v>
          </cell>
        </row>
        <row r="62">
          <cell r="A62">
            <v>17.14</v>
          </cell>
          <cell r="B62">
            <v>9230000</v>
          </cell>
          <cell r="C62">
            <v>17.14</v>
          </cell>
          <cell r="D62">
            <v>7900000</v>
          </cell>
          <cell r="E62">
            <v>17.14</v>
          </cell>
          <cell r="F62">
            <v>0</v>
          </cell>
          <cell r="G62">
            <v>17.14</v>
          </cell>
          <cell r="H62">
            <v>0</v>
          </cell>
          <cell r="I62">
            <v>17.14</v>
          </cell>
          <cell r="J62">
            <v>1330000</v>
          </cell>
        </row>
        <row r="63">
          <cell r="A63">
            <v>18.02</v>
          </cell>
          <cell r="B63">
            <v>2311088.7999999998</v>
          </cell>
          <cell r="C63">
            <v>18.02</v>
          </cell>
          <cell r="D63">
            <v>1511088.7999410001</v>
          </cell>
          <cell r="E63">
            <v>18.02</v>
          </cell>
          <cell r="F63">
            <v>0</v>
          </cell>
          <cell r="G63">
            <v>18.02</v>
          </cell>
          <cell r="H63">
            <v>0</v>
          </cell>
          <cell r="I63">
            <v>18.02</v>
          </cell>
          <cell r="J63">
            <v>800000.00005899998</v>
          </cell>
        </row>
        <row r="64">
          <cell r="A64">
            <v>18.03</v>
          </cell>
          <cell r="B64">
            <v>950000</v>
          </cell>
          <cell r="C64">
            <v>18.03</v>
          </cell>
          <cell r="D64">
            <v>950000</v>
          </cell>
          <cell r="E64">
            <v>18.03</v>
          </cell>
          <cell r="F64">
            <v>0</v>
          </cell>
          <cell r="G64">
            <v>18.03</v>
          </cell>
          <cell r="H64">
            <v>0</v>
          </cell>
          <cell r="I64">
            <v>18.03</v>
          </cell>
          <cell r="J64">
            <v>0</v>
          </cell>
        </row>
        <row r="65">
          <cell r="A65">
            <v>19.010000000000002</v>
          </cell>
          <cell r="B65">
            <v>1163974.0361829998</v>
          </cell>
          <cell r="C65">
            <v>19.010000000000002</v>
          </cell>
          <cell r="D65">
            <v>574460.12687299994</v>
          </cell>
          <cell r="E65">
            <v>19.010000000000002</v>
          </cell>
          <cell r="F65">
            <v>10704220.720000001</v>
          </cell>
          <cell r="G65">
            <v>19.010000000000002</v>
          </cell>
          <cell r="H65">
            <v>10685007.120000001</v>
          </cell>
          <cell r="I65">
            <v>19.010000000000002</v>
          </cell>
          <cell r="J65">
            <v>608727.50930999988</v>
          </cell>
        </row>
        <row r="66">
          <cell r="A66">
            <v>19.03</v>
          </cell>
          <cell r="B66">
            <v>9549709.9703870006</v>
          </cell>
          <cell r="C66">
            <v>19.03</v>
          </cell>
          <cell r="D66">
            <v>6169701.6327849999</v>
          </cell>
          <cell r="E66">
            <v>19.03</v>
          </cell>
          <cell r="F66">
            <v>7156545.0300019998</v>
          </cell>
          <cell r="G66">
            <v>19.03</v>
          </cell>
          <cell r="H66">
            <v>6490678.8994250009</v>
          </cell>
          <cell r="I66">
            <v>19.03</v>
          </cell>
          <cell r="J66">
            <v>4045874.468179001</v>
          </cell>
        </row>
        <row r="67">
          <cell r="A67">
            <v>19.05</v>
          </cell>
          <cell r="B67">
            <v>1923829.4000590001</v>
          </cell>
          <cell r="C67">
            <v>19.05</v>
          </cell>
          <cell r="D67">
            <v>44907.07</v>
          </cell>
          <cell r="E67">
            <v>19.05</v>
          </cell>
          <cell r="F67">
            <v>523966.89999999997</v>
          </cell>
          <cell r="G67">
            <v>19.05</v>
          </cell>
          <cell r="H67">
            <v>1338790.1200000001</v>
          </cell>
          <cell r="I67">
            <v>19.05</v>
          </cell>
          <cell r="J67">
            <v>1064099.1100589999</v>
          </cell>
        </row>
        <row r="68">
          <cell r="A68">
            <v>19.059999999999999</v>
          </cell>
          <cell r="B68">
            <v>465437.82035400002</v>
          </cell>
          <cell r="C68">
            <v>19.059999999999999</v>
          </cell>
          <cell r="D68">
            <v>295970.87</v>
          </cell>
          <cell r="E68">
            <v>19.059999999999999</v>
          </cell>
          <cell r="F68">
            <v>207479.46</v>
          </cell>
          <cell r="G68">
            <v>19.059999999999999</v>
          </cell>
          <cell r="H68">
            <v>278682.90000000002</v>
          </cell>
          <cell r="I68">
            <v>19.059999999999999</v>
          </cell>
          <cell r="J68">
            <v>98263.510354000013</v>
          </cell>
        </row>
        <row r="69">
          <cell r="A69">
            <v>19.07</v>
          </cell>
          <cell r="B69">
            <v>9572015.0099999998</v>
          </cell>
          <cell r="C69">
            <v>19.07</v>
          </cell>
          <cell r="D69">
            <v>7721278.1899999995</v>
          </cell>
          <cell r="E69">
            <v>19.07</v>
          </cell>
          <cell r="F69">
            <v>404577.94</v>
          </cell>
          <cell r="G69">
            <v>19.07</v>
          </cell>
          <cell r="H69">
            <v>810621.38000000012</v>
          </cell>
          <cell r="I69">
            <v>19.07</v>
          </cell>
          <cell r="J69">
            <v>1444693.3800000004</v>
          </cell>
        </row>
        <row r="70">
          <cell r="A70">
            <v>19.079999999999998</v>
          </cell>
          <cell r="B70">
            <v>5976102.6100000013</v>
          </cell>
          <cell r="C70">
            <v>19.079999999999998</v>
          </cell>
          <cell r="D70">
            <v>4934433.8100799993</v>
          </cell>
          <cell r="E70">
            <v>19.079999999999998</v>
          </cell>
          <cell r="F70">
            <v>487431.88</v>
          </cell>
          <cell r="G70">
            <v>19.079999999999998</v>
          </cell>
          <cell r="H70">
            <v>382919.99000000005</v>
          </cell>
          <cell r="I70">
            <v>19.079999999999998</v>
          </cell>
          <cell r="J70">
            <v>1146180.68992</v>
          </cell>
        </row>
        <row r="71">
          <cell r="A71">
            <v>20.010000000000002</v>
          </cell>
          <cell r="B71">
            <v>3178827.94</v>
          </cell>
          <cell r="C71">
            <v>20.010000000000002</v>
          </cell>
          <cell r="D71">
            <v>1047271.97</v>
          </cell>
          <cell r="E71">
            <v>20.010000000000002</v>
          </cell>
          <cell r="F71">
            <v>209253.7</v>
          </cell>
          <cell r="G71">
            <v>20.010000000000002</v>
          </cell>
          <cell r="H71">
            <v>342993.68</v>
          </cell>
          <cell r="I71">
            <v>20.010000000000002</v>
          </cell>
          <cell r="J71">
            <v>1997815.99</v>
          </cell>
        </row>
        <row r="72">
          <cell r="A72">
            <v>20.02</v>
          </cell>
          <cell r="B72">
            <v>3501169.09</v>
          </cell>
          <cell r="C72">
            <v>20.02</v>
          </cell>
          <cell r="D72">
            <v>904841.39</v>
          </cell>
          <cell r="E72">
            <v>20.02</v>
          </cell>
          <cell r="F72">
            <v>71058.350000000006</v>
          </cell>
          <cell r="G72">
            <v>20.02</v>
          </cell>
          <cell r="H72">
            <v>294514.78000000003</v>
          </cell>
          <cell r="I72">
            <v>20.02</v>
          </cell>
          <cell r="J72">
            <v>2372871.27</v>
          </cell>
        </row>
        <row r="73">
          <cell r="A73">
            <v>21.01</v>
          </cell>
          <cell r="B73">
            <v>4211264.2299999995</v>
          </cell>
          <cell r="C73">
            <v>21.01</v>
          </cell>
          <cell r="D73">
            <v>1702130.6400000001</v>
          </cell>
          <cell r="E73">
            <v>21.01</v>
          </cell>
          <cell r="F73">
            <v>166449.22999999998</v>
          </cell>
          <cell r="G73">
            <v>21.01</v>
          </cell>
          <cell r="H73">
            <v>369929.45</v>
          </cell>
          <cell r="I73">
            <v>21.01</v>
          </cell>
          <cell r="J73">
            <v>2305653.3699999996</v>
          </cell>
        </row>
        <row r="74">
          <cell r="A74">
            <v>21.02</v>
          </cell>
          <cell r="B74">
            <v>756126</v>
          </cell>
          <cell r="C74">
            <v>21.02</v>
          </cell>
          <cell r="D74">
            <v>756126</v>
          </cell>
          <cell r="E74">
            <v>21.02</v>
          </cell>
          <cell r="F74">
            <v>0</v>
          </cell>
          <cell r="G74">
            <v>21.02</v>
          </cell>
          <cell r="H74">
            <v>0</v>
          </cell>
          <cell r="I74">
            <v>21.02</v>
          </cell>
          <cell r="J74">
            <v>0</v>
          </cell>
        </row>
        <row r="75">
          <cell r="A75">
            <v>22.01</v>
          </cell>
          <cell r="B75">
            <v>0</v>
          </cell>
          <cell r="C75">
            <v>22.01</v>
          </cell>
          <cell r="D75">
            <v>10459924.82</v>
          </cell>
          <cell r="E75">
            <v>22.01</v>
          </cell>
          <cell r="F75">
            <v>0</v>
          </cell>
          <cell r="G75">
            <v>22.01</v>
          </cell>
          <cell r="H75">
            <v>0</v>
          </cell>
          <cell r="I75">
            <v>22.01</v>
          </cell>
          <cell r="J75">
            <v>-10459924.82</v>
          </cell>
        </row>
        <row r="76">
          <cell r="A76">
            <v>22.1</v>
          </cell>
          <cell r="B76">
            <v>4033745.88</v>
          </cell>
          <cell r="C76">
            <v>22.1</v>
          </cell>
          <cell r="D76">
            <v>5274972.8899999997</v>
          </cell>
          <cell r="E76">
            <v>22.1</v>
          </cell>
          <cell r="F76">
            <v>80566.209999999992</v>
          </cell>
          <cell r="G76">
            <v>22.1</v>
          </cell>
          <cell r="H76">
            <v>86.24</v>
          </cell>
          <cell r="I76">
            <v>22.1</v>
          </cell>
          <cell r="J76">
            <v>-1160747.04</v>
          </cell>
        </row>
        <row r="77">
          <cell r="A77">
            <v>22.12</v>
          </cell>
          <cell r="B77">
            <v>3430649.78</v>
          </cell>
          <cell r="C77">
            <v>22.12</v>
          </cell>
          <cell r="D77">
            <v>541038.56999999995</v>
          </cell>
          <cell r="E77">
            <v>22.12</v>
          </cell>
          <cell r="F77">
            <v>0</v>
          </cell>
          <cell r="G77">
            <v>22.12</v>
          </cell>
          <cell r="H77">
            <v>0</v>
          </cell>
          <cell r="I77">
            <v>22.12</v>
          </cell>
          <cell r="J77">
            <v>2889611.21</v>
          </cell>
        </row>
        <row r="78">
          <cell r="A78">
            <v>23.02</v>
          </cell>
          <cell r="B78">
            <v>897534.32063600002</v>
          </cell>
          <cell r="C78">
            <v>23.02</v>
          </cell>
          <cell r="D78">
            <v>12709781.320945</v>
          </cell>
          <cell r="E78">
            <v>23.02</v>
          </cell>
          <cell r="F78">
            <v>1120478.22</v>
          </cell>
          <cell r="G78">
            <v>23.02</v>
          </cell>
          <cell r="H78">
            <v>550755.56999999995</v>
          </cell>
          <cell r="I78">
            <v>23.02</v>
          </cell>
          <cell r="J78">
            <v>-11242524.350308999</v>
          </cell>
        </row>
        <row r="79">
          <cell r="A79">
            <v>23.03</v>
          </cell>
          <cell r="B79">
            <v>10181040.74</v>
          </cell>
          <cell r="C79">
            <v>23.03</v>
          </cell>
          <cell r="D79">
            <v>17178803.09</v>
          </cell>
          <cell r="E79">
            <v>23.03</v>
          </cell>
          <cell r="F79">
            <v>1292969.99</v>
          </cell>
          <cell r="G79">
            <v>23.03</v>
          </cell>
          <cell r="H79">
            <v>615892.56000000006</v>
          </cell>
          <cell r="I79">
            <v>23.03</v>
          </cell>
          <cell r="J79">
            <v>-6320684.9199999999</v>
          </cell>
        </row>
        <row r="80">
          <cell r="A80">
            <v>23.04</v>
          </cell>
          <cell r="B80">
            <v>1059720.1200000001</v>
          </cell>
          <cell r="C80">
            <v>23.04</v>
          </cell>
          <cell r="D80">
            <v>11364518.15</v>
          </cell>
          <cell r="E80">
            <v>23.04</v>
          </cell>
          <cell r="F80">
            <v>0</v>
          </cell>
          <cell r="G80">
            <v>23.04</v>
          </cell>
          <cell r="H80">
            <v>0</v>
          </cell>
          <cell r="I80">
            <v>23.04</v>
          </cell>
          <cell r="J80">
            <v>-10304798.029999999</v>
          </cell>
        </row>
        <row r="81">
          <cell r="A81">
            <v>23.05</v>
          </cell>
          <cell r="B81">
            <v>8360.27</v>
          </cell>
          <cell r="C81">
            <v>23.05</v>
          </cell>
          <cell r="D81">
            <v>1253485.1399999999</v>
          </cell>
          <cell r="E81">
            <v>23.05</v>
          </cell>
          <cell r="F81">
            <v>161995.59</v>
          </cell>
          <cell r="G81">
            <v>23.05</v>
          </cell>
          <cell r="H81">
            <v>46409.57</v>
          </cell>
          <cell r="I81">
            <v>23.05</v>
          </cell>
          <cell r="J81">
            <v>-1129538.8499999999</v>
          </cell>
        </row>
        <row r="82">
          <cell r="A82">
            <v>23.06</v>
          </cell>
          <cell r="B82">
            <v>2347148.84</v>
          </cell>
          <cell r="C82">
            <v>23.06</v>
          </cell>
          <cell r="D82">
            <v>2355425.2199999997</v>
          </cell>
          <cell r="E82">
            <v>23.06</v>
          </cell>
          <cell r="F82">
            <v>0</v>
          </cell>
          <cell r="G82">
            <v>23.06</v>
          </cell>
          <cell r="H82">
            <v>0</v>
          </cell>
          <cell r="I82">
            <v>23.06</v>
          </cell>
          <cell r="J82">
            <v>-8276.3799999999992</v>
          </cell>
        </row>
        <row r="83">
          <cell r="A83">
            <v>23.07</v>
          </cell>
          <cell r="B83">
            <v>247585.5</v>
          </cell>
          <cell r="C83">
            <v>23.07</v>
          </cell>
          <cell r="D83">
            <v>784700.71</v>
          </cell>
          <cell r="E83">
            <v>23.07</v>
          </cell>
          <cell r="F83">
            <v>0</v>
          </cell>
          <cell r="G83">
            <v>23.07</v>
          </cell>
          <cell r="H83">
            <v>0</v>
          </cell>
          <cell r="I83">
            <v>23.07</v>
          </cell>
          <cell r="J83">
            <v>-537115.21</v>
          </cell>
        </row>
        <row r="84">
          <cell r="A84">
            <v>23.09</v>
          </cell>
          <cell r="B84">
            <v>2871900.53</v>
          </cell>
          <cell r="C84">
            <v>23.09</v>
          </cell>
          <cell r="D84">
            <v>2871900.53</v>
          </cell>
          <cell r="E84">
            <v>23.09</v>
          </cell>
          <cell r="F84">
            <v>0</v>
          </cell>
          <cell r="G84">
            <v>23.09</v>
          </cell>
          <cell r="H84">
            <v>0</v>
          </cell>
          <cell r="I84">
            <v>23.09</v>
          </cell>
          <cell r="J84">
            <v>0</v>
          </cell>
        </row>
        <row r="85">
          <cell r="A85">
            <v>23.14</v>
          </cell>
          <cell r="B85">
            <v>0</v>
          </cell>
          <cell r="C85">
            <v>23.14</v>
          </cell>
          <cell r="D85">
            <v>499532.94999999995</v>
          </cell>
          <cell r="E85">
            <v>23.14</v>
          </cell>
          <cell r="F85">
            <v>0</v>
          </cell>
          <cell r="G85">
            <v>23.14</v>
          </cell>
          <cell r="H85">
            <v>0</v>
          </cell>
          <cell r="I85">
            <v>23.14</v>
          </cell>
          <cell r="J85">
            <v>-499532.94999999995</v>
          </cell>
        </row>
        <row r="86">
          <cell r="A86">
            <v>23.15</v>
          </cell>
          <cell r="B86">
            <v>0</v>
          </cell>
          <cell r="C86">
            <v>23.15</v>
          </cell>
          <cell r="D86">
            <v>372442.2</v>
          </cell>
          <cell r="E86">
            <v>23.15</v>
          </cell>
          <cell r="F86">
            <v>12225.13</v>
          </cell>
          <cell r="G86">
            <v>23.15</v>
          </cell>
          <cell r="H86">
            <v>0</v>
          </cell>
          <cell r="I86">
            <v>23.15</v>
          </cell>
          <cell r="J86">
            <v>-360217.07</v>
          </cell>
        </row>
        <row r="87">
          <cell r="A87">
            <v>24.01</v>
          </cell>
          <cell r="B87">
            <v>470816.19014000002</v>
          </cell>
          <cell r="C87">
            <v>24.01</v>
          </cell>
          <cell r="D87">
            <v>844983.9701700001</v>
          </cell>
          <cell r="E87">
            <v>24.01</v>
          </cell>
          <cell r="F87">
            <v>3703344.95</v>
          </cell>
          <cell r="G87">
            <v>24.01</v>
          </cell>
          <cell r="H87">
            <v>3904835.5399999996</v>
          </cell>
          <cell r="I87">
            <v>24.01</v>
          </cell>
          <cell r="J87">
            <v>-575658.37002999976</v>
          </cell>
        </row>
        <row r="88">
          <cell r="A88">
            <v>24.02</v>
          </cell>
          <cell r="B88">
            <v>298237.5</v>
          </cell>
          <cell r="C88">
            <v>24.02</v>
          </cell>
          <cell r="D88">
            <v>1963755.5299999998</v>
          </cell>
          <cell r="E88">
            <v>24.02</v>
          </cell>
          <cell r="F88">
            <v>844469.91</v>
          </cell>
          <cell r="G88">
            <v>24.02</v>
          </cell>
          <cell r="H88">
            <v>1186647.3899999999</v>
          </cell>
          <cell r="I88">
            <v>24.02</v>
          </cell>
          <cell r="J88">
            <v>-2007695.5099999998</v>
          </cell>
        </row>
        <row r="89">
          <cell r="A89">
            <v>24.04</v>
          </cell>
          <cell r="B89">
            <v>14496037.847623998</v>
          </cell>
          <cell r="C89">
            <v>24.04</v>
          </cell>
          <cell r="D89">
            <v>16732735.773575</v>
          </cell>
          <cell r="E89">
            <v>24.04</v>
          </cell>
          <cell r="F89">
            <v>447878.04</v>
          </cell>
          <cell r="G89">
            <v>24.04</v>
          </cell>
          <cell r="H89">
            <v>593776.54</v>
          </cell>
          <cell r="I89">
            <v>24.04</v>
          </cell>
          <cell r="J89">
            <v>-2382596.4259509984</v>
          </cell>
        </row>
        <row r="90">
          <cell r="A90">
            <v>24.05</v>
          </cell>
          <cell r="B90">
            <v>0</v>
          </cell>
          <cell r="C90">
            <v>24.05</v>
          </cell>
          <cell r="D90">
            <v>0</v>
          </cell>
          <cell r="E90">
            <v>24.05</v>
          </cell>
          <cell r="F90">
            <v>251432.22</v>
          </cell>
          <cell r="G90">
            <v>24.05</v>
          </cell>
          <cell r="H90">
            <v>251432.22</v>
          </cell>
          <cell r="I90">
            <v>24.05</v>
          </cell>
          <cell r="J90">
            <v>0</v>
          </cell>
        </row>
        <row r="91">
          <cell r="A91">
            <v>24.06</v>
          </cell>
          <cell r="B91">
            <v>665929.45999999985</v>
          </cell>
          <cell r="C91">
            <v>24.06</v>
          </cell>
          <cell r="D91">
            <v>665407.41946899984</v>
          </cell>
          <cell r="E91">
            <v>24.06</v>
          </cell>
          <cell r="F91">
            <v>1185123.6300000004</v>
          </cell>
          <cell r="G91">
            <v>24.06</v>
          </cell>
          <cell r="H91">
            <v>1196027.2900000003</v>
          </cell>
          <cell r="I91">
            <v>24.06</v>
          </cell>
          <cell r="J91">
            <v>-10381.619469000094</v>
          </cell>
        </row>
        <row r="92">
          <cell r="A92">
            <v>24.07</v>
          </cell>
          <cell r="B92">
            <v>606893.12143399997</v>
          </cell>
          <cell r="C92">
            <v>24.07</v>
          </cell>
          <cell r="D92">
            <v>1468322.1699409999</v>
          </cell>
          <cell r="E92">
            <v>24.07</v>
          </cell>
          <cell r="F92">
            <v>2317227.7799999998</v>
          </cell>
          <cell r="G92">
            <v>24.07</v>
          </cell>
          <cell r="H92">
            <v>1915973.3599999999</v>
          </cell>
          <cell r="I92">
            <v>24.07</v>
          </cell>
          <cell r="J92">
            <v>-460174.62850700004</v>
          </cell>
        </row>
        <row r="93">
          <cell r="A93">
            <v>25.01</v>
          </cell>
          <cell r="B93">
            <v>5139.16</v>
          </cell>
          <cell r="C93">
            <v>25.01</v>
          </cell>
          <cell r="D93">
            <v>10035200</v>
          </cell>
          <cell r="E93">
            <v>25.01</v>
          </cell>
          <cell r="F93">
            <v>300000</v>
          </cell>
          <cell r="G93">
            <v>25.01</v>
          </cell>
          <cell r="H93">
            <v>99472.48</v>
          </cell>
          <cell r="I93">
            <v>25.01</v>
          </cell>
          <cell r="J93">
            <v>-9829533.3200000003</v>
          </cell>
        </row>
        <row r="94">
          <cell r="A94">
            <v>25.03</v>
          </cell>
          <cell r="B94">
            <v>9650.2700590000004</v>
          </cell>
          <cell r="C94">
            <v>25.03</v>
          </cell>
          <cell r="D94">
            <v>8273.56</v>
          </cell>
          <cell r="E94">
            <v>25.03</v>
          </cell>
          <cell r="F94">
            <v>0</v>
          </cell>
          <cell r="G94">
            <v>25.03</v>
          </cell>
          <cell r="H94">
            <v>20.91</v>
          </cell>
          <cell r="I94">
            <v>25.03</v>
          </cell>
          <cell r="J94">
            <v>1355.8000589999997</v>
          </cell>
        </row>
        <row r="95">
          <cell r="A95">
            <v>25.04</v>
          </cell>
          <cell r="B95">
            <v>2929.56</v>
          </cell>
          <cell r="C95">
            <v>25.04</v>
          </cell>
          <cell r="D95">
            <v>500131.57</v>
          </cell>
          <cell r="E95">
            <v>25.04</v>
          </cell>
          <cell r="F95">
            <v>7967.47</v>
          </cell>
          <cell r="G95">
            <v>25.04</v>
          </cell>
          <cell r="H95">
            <v>8.5299999999999994</v>
          </cell>
          <cell r="I95">
            <v>25.04</v>
          </cell>
          <cell r="J95">
            <v>-489243.07</v>
          </cell>
        </row>
        <row r="96">
          <cell r="A96">
            <v>41</v>
          </cell>
          <cell r="B96">
            <v>171866.94</v>
          </cell>
          <cell r="C96">
            <v>41</v>
          </cell>
          <cell r="D96">
            <v>171866.94</v>
          </cell>
          <cell r="E96">
            <v>41</v>
          </cell>
          <cell r="F96">
            <v>0</v>
          </cell>
          <cell r="G96">
            <v>41</v>
          </cell>
          <cell r="H96">
            <v>0</v>
          </cell>
          <cell r="I96">
            <v>41</v>
          </cell>
          <cell r="J96">
            <v>0</v>
          </cell>
        </row>
        <row r="97">
          <cell r="A97" t="str">
            <v>Grand Total</v>
          </cell>
          <cell r="B97">
            <v>604752505.95054197</v>
          </cell>
          <cell r="C97" t="str">
            <v>Grand Total</v>
          </cell>
          <cell r="D97">
            <v>604752505.95054197</v>
          </cell>
          <cell r="E97" t="str">
            <v>Grand Total</v>
          </cell>
          <cell r="F97">
            <v>65530043.390002005</v>
          </cell>
          <cell r="G97" t="str">
            <v>Grand Total</v>
          </cell>
          <cell r="H97">
            <v>65613891.599424988</v>
          </cell>
          <cell r="I97" t="str">
            <v>Grand Total</v>
          </cell>
          <cell r="J97">
            <v>5.7698623277246952E-4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96783.000058999998</v>
          </cell>
          <cell r="C5">
            <v>0</v>
          </cell>
          <cell r="D5">
            <v>96783</v>
          </cell>
          <cell r="E5">
            <v>0</v>
          </cell>
          <cell r="F5">
            <v>42657950.620000012</v>
          </cell>
          <cell r="G5">
            <v>0</v>
          </cell>
          <cell r="H5">
            <v>42657950.610000007</v>
          </cell>
          <cell r="I5">
            <v>0</v>
          </cell>
          <cell r="J5">
            <v>1.0059000002037268E-2</v>
          </cell>
        </row>
        <row r="6">
          <cell r="A6">
            <v>7.01</v>
          </cell>
          <cell r="C6">
            <v>7.01</v>
          </cell>
          <cell r="E6">
            <v>7.01</v>
          </cell>
          <cell r="G6">
            <v>7.01</v>
          </cell>
          <cell r="I6">
            <v>7.01</v>
          </cell>
        </row>
        <row r="7">
          <cell r="A7">
            <v>7.05</v>
          </cell>
          <cell r="C7">
            <v>7.05</v>
          </cell>
          <cell r="E7">
            <v>7.05</v>
          </cell>
          <cell r="G7">
            <v>7.05</v>
          </cell>
          <cell r="I7">
            <v>7.05</v>
          </cell>
        </row>
        <row r="8">
          <cell r="A8">
            <v>7.06</v>
          </cell>
          <cell r="C8">
            <v>7.06</v>
          </cell>
          <cell r="E8">
            <v>7.06</v>
          </cell>
          <cell r="G8">
            <v>7.06</v>
          </cell>
          <cell r="I8">
            <v>7.06</v>
          </cell>
        </row>
        <row r="9">
          <cell r="A9">
            <v>7.08</v>
          </cell>
          <cell r="C9">
            <v>7.08</v>
          </cell>
          <cell r="E9">
            <v>7.08</v>
          </cell>
          <cell r="G9">
            <v>7.08</v>
          </cell>
          <cell r="I9">
            <v>7.08</v>
          </cell>
        </row>
        <row r="10">
          <cell r="A10">
            <v>8.01</v>
          </cell>
          <cell r="C10">
            <v>8.01</v>
          </cell>
          <cell r="E10">
            <v>8.01</v>
          </cell>
          <cell r="G10">
            <v>8.01</v>
          </cell>
          <cell r="I10">
            <v>8.01</v>
          </cell>
        </row>
        <row r="11">
          <cell r="A11">
            <v>8.0399999999999991</v>
          </cell>
          <cell r="C11">
            <v>8.0399999999999991</v>
          </cell>
          <cell r="E11">
            <v>8.0399999999999991</v>
          </cell>
          <cell r="G11">
            <v>8.0399999999999991</v>
          </cell>
          <cell r="I11">
            <v>8.0399999999999991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16093189.560000001</v>
          </cell>
          <cell r="G12">
            <v>9.01</v>
          </cell>
          <cell r="H12">
            <v>16093189.560000001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1413294.6799999997</v>
          </cell>
          <cell r="G13">
            <v>9.02</v>
          </cell>
          <cell r="H13">
            <v>1413294.6799999997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C14">
            <v>9.0299999999999994</v>
          </cell>
          <cell r="E14">
            <v>9.0299999999999994</v>
          </cell>
          <cell r="G14">
            <v>9.0299999999999994</v>
          </cell>
          <cell r="I14">
            <v>9.0299999999999994</v>
          </cell>
        </row>
        <row r="15">
          <cell r="A15">
            <v>9.0500000000000007</v>
          </cell>
          <cell r="C15">
            <v>9.0500000000000007</v>
          </cell>
          <cell r="E15">
            <v>9.0500000000000007</v>
          </cell>
          <cell r="G15">
            <v>9.0500000000000007</v>
          </cell>
          <cell r="I15">
            <v>9.0500000000000007</v>
          </cell>
        </row>
        <row r="16">
          <cell r="A16">
            <v>9.06</v>
          </cell>
          <cell r="C16">
            <v>9.06</v>
          </cell>
          <cell r="E16">
            <v>9.06</v>
          </cell>
          <cell r="G16">
            <v>9.06</v>
          </cell>
          <cell r="I16">
            <v>9.06</v>
          </cell>
        </row>
        <row r="17">
          <cell r="A17">
            <v>9.07</v>
          </cell>
          <cell r="C17">
            <v>9.07</v>
          </cell>
          <cell r="E17">
            <v>9.07</v>
          </cell>
          <cell r="G17">
            <v>9.07</v>
          </cell>
          <cell r="I17">
            <v>9.07</v>
          </cell>
        </row>
        <row r="18">
          <cell r="A18">
            <v>9.1</v>
          </cell>
          <cell r="C18">
            <v>9.1</v>
          </cell>
          <cell r="E18">
            <v>9.1</v>
          </cell>
          <cell r="G18">
            <v>9.1</v>
          </cell>
          <cell r="I18">
            <v>9.1</v>
          </cell>
        </row>
        <row r="19">
          <cell r="A19">
            <v>11.01</v>
          </cell>
          <cell r="C19">
            <v>11.01</v>
          </cell>
          <cell r="E19">
            <v>11.01</v>
          </cell>
          <cell r="G19">
            <v>11.01</v>
          </cell>
          <cell r="I19">
            <v>11.01</v>
          </cell>
        </row>
        <row r="20">
          <cell r="A20">
            <v>11.02</v>
          </cell>
          <cell r="C20">
            <v>11.02</v>
          </cell>
          <cell r="E20">
            <v>11.02</v>
          </cell>
          <cell r="G20">
            <v>11.02</v>
          </cell>
          <cell r="I20">
            <v>11.02</v>
          </cell>
        </row>
        <row r="21">
          <cell r="A21">
            <v>11.03</v>
          </cell>
          <cell r="C21">
            <v>11.03</v>
          </cell>
          <cell r="E21">
            <v>11.03</v>
          </cell>
          <cell r="G21">
            <v>11.03</v>
          </cell>
          <cell r="I21">
            <v>11.03</v>
          </cell>
        </row>
        <row r="22">
          <cell r="A22">
            <v>11.04</v>
          </cell>
          <cell r="C22">
            <v>11.04</v>
          </cell>
          <cell r="E22">
            <v>11.04</v>
          </cell>
          <cell r="G22">
            <v>11.04</v>
          </cell>
          <cell r="I22">
            <v>11.04</v>
          </cell>
        </row>
        <row r="23">
          <cell r="A23">
            <v>11.05</v>
          </cell>
          <cell r="C23">
            <v>11.05</v>
          </cell>
          <cell r="E23">
            <v>11.05</v>
          </cell>
          <cell r="G23">
            <v>11.05</v>
          </cell>
          <cell r="I23">
            <v>11.05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2125710.7200000002</v>
          </cell>
          <cell r="G24">
            <v>12.01</v>
          </cell>
          <cell r="H24">
            <v>2125710.7200000002</v>
          </cell>
          <cell r="I24">
            <v>12.01</v>
          </cell>
          <cell r="J24">
            <v>0</v>
          </cell>
        </row>
        <row r="25">
          <cell r="A25">
            <v>12.02</v>
          </cell>
          <cell r="C25">
            <v>12.02</v>
          </cell>
          <cell r="E25">
            <v>12.02</v>
          </cell>
          <cell r="G25">
            <v>12.02</v>
          </cell>
          <cell r="I25">
            <v>12.02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226973.27</v>
          </cell>
          <cell r="G26">
            <v>12.03</v>
          </cell>
          <cell r="H26">
            <v>226973.27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804853.6</v>
          </cell>
          <cell r="G27">
            <v>12.05</v>
          </cell>
          <cell r="H27">
            <v>804853.6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546754.88</v>
          </cell>
          <cell r="G28">
            <v>12.06</v>
          </cell>
          <cell r="H28">
            <v>546754.88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-51810.09</v>
          </cell>
          <cell r="G29">
            <v>12.07</v>
          </cell>
          <cell r="H29">
            <v>-51810.09</v>
          </cell>
          <cell r="I29">
            <v>12.07</v>
          </cell>
          <cell r="J29">
            <v>0</v>
          </cell>
        </row>
        <row r="30">
          <cell r="A30">
            <v>12.09</v>
          </cell>
          <cell r="C30">
            <v>12.09</v>
          </cell>
          <cell r="E30">
            <v>12.09</v>
          </cell>
          <cell r="G30">
            <v>12.09</v>
          </cell>
          <cell r="I30">
            <v>12.09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25027.78</v>
          </cell>
          <cell r="G31">
            <v>12.14</v>
          </cell>
          <cell r="H31">
            <v>25027.78</v>
          </cell>
          <cell r="I31">
            <v>12.14</v>
          </cell>
          <cell r="J31">
            <v>0</v>
          </cell>
        </row>
        <row r="32">
          <cell r="A32">
            <v>12.15</v>
          </cell>
          <cell r="C32">
            <v>12.15</v>
          </cell>
          <cell r="E32">
            <v>12.15</v>
          </cell>
          <cell r="G32">
            <v>12.15</v>
          </cell>
          <cell r="I32">
            <v>12.15</v>
          </cell>
        </row>
        <row r="33">
          <cell r="A33">
            <v>12.16</v>
          </cell>
          <cell r="C33">
            <v>12.16</v>
          </cell>
          <cell r="E33">
            <v>12.16</v>
          </cell>
          <cell r="G33">
            <v>12.16</v>
          </cell>
          <cell r="I33">
            <v>12.16</v>
          </cell>
        </row>
        <row r="34">
          <cell r="A34">
            <v>12.17</v>
          </cell>
          <cell r="C34">
            <v>12.17</v>
          </cell>
          <cell r="E34">
            <v>12.17</v>
          </cell>
          <cell r="G34">
            <v>12.17</v>
          </cell>
          <cell r="I34">
            <v>12.17</v>
          </cell>
        </row>
        <row r="35">
          <cell r="A35">
            <v>12.18</v>
          </cell>
          <cell r="C35">
            <v>12.18</v>
          </cell>
          <cell r="E35">
            <v>12.18</v>
          </cell>
          <cell r="G35">
            <v>12.18</v>
          </cell>
          <cell r="I35">
            <v>12.18</v>
          </cell>
        </row>
        <row r="36">
          <cell r="A36">
            <v>12.19</v>
          </cell>
          <cell r="C36">
            <v>12.19</v>
          </cell>
          <cell r="E36">
            <v>12.19</v>
          </cell>
          <cell r="G36">
            <v>12.19</v>
          </cell>
          <cell r="I36">
            <v>12.19</v>
          </cell>
        </row>
        <row r="37">
          <cell r="A37">
            <v>12.2</v>
          </cell>
          <cell r="C37">
            <v>12.2</v>
          </cell>
          <cell r="E37">
            <v>12.2</v>
          </cell>
          <cell r="G37">
            <v>12.2</v>
          </cell>
          <cell r="I37">
            <v>12.2</v>
          </cell>
        </row>
        <row r="38">
          <cell r="A38">
            <v>13.02</v>
          </cell>
          <cell r="C38">
            <v>13.02</v>
          </cell>
          <cell r="E38">
            <v>13.02</v>
          </cell>
          <cell r="G38">
            <v>13.02</v>
          </cell>
          <cell r="I38">
            <v>13.02</v>
          </cell>
        </row>
        <row r="39">
          <cell r="A39">
            <v>13.04</v>
          </cell>
          <cell r="C39">
            <v>13.04</v>
          </cell>
          <cell r="E39">
            <v>13.04</v>
          </cell>
          <cell r="G39">
            <v>13.04</v>
          </cell>
          <cell r="I39">
            <v>13.04</v>
          </cell>
        </row>
        <row r="40">
          <cell r="A40">
            <v>13.06</v>
          </cell>
          <cell r="C40">
            <v>13.06</v>
          </cell>
          <cell r="E40">
            <v>13.06</v>
          </cell>
          <cell r="G40">
            <v>13.06</v>
          </cell>
          <cell r="I40">
            <v>13.06</v>
          </cell>
        </row>
        <row r="41">
          <cell r="A41">
            <v>13.07</v>
          </cell>
          <cell r="C41">
            <v>13.07</v>
          </cell>
          <cell r="E41">
            <v>13.07</v>
          </cell>
          <cell r="G41">
            <v>13.07</v>
          </cell>
          <cell r="I41">
            <v>13.07</v>
          </cell>
        </row>
        <row r="42">
          <cell r="A42">
            <v>13.09</v>
          </cell>
          <cell r="C42">
            <v>13.09</v>
          </cell>
          <cell r="E42">
            <v>13.09</v>
          </cell>
          <cell r="G42">
            <v>13.09</v>
          </cell>
          <cell r="I42">
            <v>13.09</v>
          </cell>
        </row>
        <row r="43">
          <cell r="A43">
            <v>13.11</v>
          </cell>
          <cell r="C43">
            <v>13.11</v>
          </cell>
          <cell r="E43">
            <v>13.11</v>
          </cell>
          <cell r="G43">
            <v>13.11</v>
          </cell>
          <cell r="I43">
            <v>13.11</v>
          </cell>
        </row>
        <row r="44">
          <cell r="A44">
            <v>13.14</v>
          </cell>
          <cell r="C44">
            <v>13.14</v>
          </cell>
          <cell r="E44">
            <v>13.14</v>
          </cell>
          <cell r="G44">
            <v>13.14</v>
          </cell>
          <cell r="I44">
            <v>13.14</v>
          </cell>
        </row>
        <row r="45">
          <cell r="A45">
            <v>13.17</v>
          </cell>
          <cell r="C45">
            <v>13.17</v>
          </cell>
          <cell r="E45">
            <v>13.17</v>
          </cell>
          <cell r="G45">
            <v>13.17</v>
          </cell>
          <cell r="I45">
            <v>13.17</v>
          </cell>
        </row>
        <row r="46">
          <cell r="A46">
            <v>13.23</v>
          </cell>
          <cell r="C46">
            <v>13.23</v>
          </cell>
          <cell r="E46">
            <v>13.23</v>
          </cell>
          <cell r="G46">
            <v>13.23</v>
          </cell>
          <cell r="I46">
            <v>13.23</v>
          </cell>
        </row>
        <row r="47">
          <cell r="A47">
            <v>13.27</v>
          </cell>
          <cell r="C47">
            <v>13.27</v>
          </cell>
          <cell r="E47">
            <v>13.27</v>
          </cell>
          <cell r="G47">
            <v>13.27</v>
          </cell>
          <cell r="I47">
            <v>13.27</v>
          </cell>
        </row>
        <row r="48">
          <cell r="A48">
            <v>13.28</v>
          </cell>
          <cell r="C48">
            <v>13.28</v>
          </cell>
          <cell r="E48">
            <v>13.28</v>
          </cell>
          <cell r="G48">
            <v>13.28</v>
          </cell>
          <cell r="I48">
            <v>13.28</v>
          </cell>
        </row>
        <row r="49">
          <cell r="A49">
            <v>15.02</v>
          </cell>
          <cell r="B49">
            <v>1035853.1</v>
          </cell>
          <cell r="C49">
            <v>15.02</v>
          </cell>
          <cell r="D49">
            <v>54478.11</v>
          </cell>
          <cell r="E49">
            <v>15.02</v>
          </cell>
          <cell r="F49">
            <v>1929.33</v>
          </cell>
          <cell r="G49">
            <v>15.02</v>
          </cell>
          <cell r="H49">
            <v>0</v>
          </cell>
          <cell r="I49">
            <v>15.02</v>
          </cell>
          <cell r="J49">
            <v>983304.32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849829</v>
          </cell>
          <cell r="E50">
            <v>15.04</v>
          </cell>
          <cell r="F50">
            <v>0</v>
          </cell>
          <cell r="G50">
            <v>15.04</v>
          </cell>
          <cell r="H50">
            <v>59270.35</v>
          </cell>
          <cell r="I50">
            <v>15.04</v>
          </cell>
          <cell r="J50">
            <v>-909099.35</v>
          </cell>
        </row>
        <row r="51">
          <cell r="A51">
            <v>16.010000000000002</v>
          </cell>
          <cell r="B51">
            <v>12603732.790000001</v>
          </cell>
          <cell r="C51">
            <v>16.010000000000002</v>
          </cell>
          <cell r="D51">
            <v>2032278.1800000002</v>
          </cell>
          <cell r="E51">
            <v>16.010000000000002</v>
          </cell>
          <cell r="F51">
            <v>8212.9500000000007</v>
          </cell>
          <cell r="G51">
            <v>16.010000000000002</v>
          </cell>
          <cell r="H51">
            <v>1542681.68</v>
          </cell>
          <cell r="I51">
            <v>16.010000000000002</v>
          </cell>
          <cell r="J51">
            <v>9036985.8800000008</v>
          </cell>
        </row>
        <row r="52">
          <cell r="A52">
            <v>16.02</v>
          </cell>
          <cell r="B52">
            <v>2477290.2300000004</v>
          </cell>
          <cell r="C52">
            <v>16.02</v>
          </cell>
          <cell r="D52">
            <v>1519.9099999999999</v>
          </cell>
          <cell r="E52">
            <v>16.02</v>
          </cell>
          <cell r="F52">
            <v>167655.43</v>
          </cell>
          <cell r="G52">
            <v>16.02</v>
          </cell>
          <cell r="H52">
            <v>0</v>
          </cell>
          <cell r="I52">
            <v>16.02</v>
          </cell>
          <cell r="J52">
            <v>2643425.7500000005</v>
          </cell>
        </row>
        <row r="53">
          <cell r="A53">
            <v>16.03</v>
          </cell>
          <cell r="B53">
            <v>54234.41</v>
          </cell>
          <cell r="C53">
            <v>16.03</v>
          </cell>
          <cell r="D53">
            <v>1113.6300000000001</v>
          </cell>
          <cell r="E53">
            <v>16.03</v>
          </cell>
          <cell r="F53">
            <v>9911.35</v>
          </cell>
          <cell r="G53">
            <v>16.03</v>
          </cell>
          <cell r="H53">
            <v>63031.82</v>
          </cell>
          <cell r="I53">
            <v>16.03</v>
          </cell>
          <cell r="J53">
            <v>0.31000000000494765</v>
          </cell>
        </row>
        <row r="54">
          <cell r="A54">
            <v>16.04</v>
          </cell>
          <cell r="B54">
            <v>765094.16999999993</v>
          </cell>
          <cell r="C54">
            <v>16.04</v>
          </cell>
          <cell r="D54">
            <v>45345.259999999995</v>
          </cell>
          <cell r="E54">
            <v>16.04</v>
          </cell>
          <cell r="F54">
            <v>203297.79</v>
          </cell>
          <cell r="G54">
            <v>16.04</v>
          </cell>
          <cell r="H54">
            <v>201209.38999999998</v>
          </cell>
          <cell r="I54">
            <v>16.04</v>
          </cell>
          <cell r="J54">
            <v>721837.30999999994</v>
          </cell>
        </row>
        <row r="55">
          <cell r="A55">
            <v>16.05</v>
          </cell>
          <cell r="B55">
            <v>942125.11</v>
          </cell>
          <cell r="C55">
            <v>16.05</v>
          </cell>
          <cell r="D55">
            <v>4571318.8861000007</v>
          </cell>
          <cell r="E55">
            <v>16.05</v>
          </cell>
          <cell r="F55">
            <v>559471.91</v>
          </cell>
          <cell r="G55">
            <v>16.05</v>
          </cell>
          <cell r="H55">
            <v>499977.42000000004</v>
          </cell>
          <cell r="I55">
            <v>16.05</v>
          </cell>
          <cell r="J55">
            <v>-3569699.2861000001</v>
          </cell>
        </row>
        <row r="56">
          <cell r="A56">
            <v>17.03</v>
          </cell>
          <cell r="B56">
            <v>1086032.1400000001</v>
          </cell>
          <cell r="C56">
            <v>17.03</v>
          </cell>
          <cell r="D56">
            <v>1.86</v>
          </cell>
          <cell r="E56">
            <v>17.03</v>
          </cell>
          <cell r="F56">
            <v>5061761.22</v>
          </cell>
          <cell r="G56">
            <v>17.03</v>
          </cell>
          <cell r="H56">
            <v>664390.5</v>
          </cell>
          <cell r="I56">
            <v>17.03</v>
          </cell>
          <cell r="J56">
            <v>5483401</v>
          </cell>
        </row>
        <row r="57">
          <cell r="A57">
            <v>17.04</v>
          </cell>
          <cell r="B57">
            <v>149023.26999999999</v>
          </cell>
          <cell r="C57">
            <v>17.04</v>
          </cell>
          <cell r="D57">
            <v>0</v>
          </cell>
          <cell r="E57">
            <v>17.04</v>
          </cell>
          <cell r="F57">
            <v>1328378.44</v>
          </cell>
          <cell r="G57">
            <v>17.04</v>
          </cell>
          <cell r="H57">
            <v>474500.03</v>
          </cell>
          <cell r="I57">
            <v>17.04</v>
          </cell>
          <cell r="J57">
            <v>1002901.6799999999</v>
          </cell>
        </row>
        <row r="58">
          <cell r="A58">
            <v>17.059999999999999</v>
          </cell>
          <cell r="B58">
            <v>0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0</v>
          </cell>
        </row>
        <row r="59">
          <cell r="A59">
            <v>17.07</v>
          </cell>
          <cell r="B59">
            <v>9969505.4699999988</v>
          </cell>
          <cell r="C59">
            <v>17.07</v>
          </cell>
          <cell r="D59">
            <v>453258.59230000002</v>
          </cell>
          <cell r="E59">
            <v>17.07</v>
          </cell>
          <cell r="F59">
            <v>2596941.7300000014</v>
          </cell>
          <cell r="G59">
            <v>17.07</v>
          </cell>
          <cell r="H59">
            <v>2912958.04</v>
          </cell>
          <cell r="I59">
            <v>17.07</v>
          </cell>
          <cell r="J59">
            <v>9200230.5677000005</v>
          </cell>
        </row>
        <row r="60">
          <cell r="A60">
            <v>17.09</v>
          </cell>
          <cell r="B60">
            <v>0</v>
          </cell>
          <cell r="C60">
            <v>17.09</v>
          </cell>
          <cell r="D60">
            <v>0</v>
          </cell>
          <cell r="E60">
            <v>17.09</v>
          </cell>
          <cell r="F60">
            <v>899288.47</v>
          </cell>
          <cell r="G60">
            <v>17.09</v>
          </cell>
          <cell r="H60">
            <v>487.94</v>
          </cell>
          <cell r="I60">
            <v>17.09</v>
          </cell>
          <cell r="J60">
            <v>898800.53</v>
          </cell>
        </row>
        <row r="61">
          <cell r="A61">
            <v>17.11</v>
          </cell>
          <cell r="B61">
            <v>158769.60000000001</v>
          </cell>
          <cell r="C61">
            <v>17.11</v>
          </cell>
          <cell r="D61">
            <v>0</v>
          </cell>
          <cell r="E61">
            <v>17.11</v>
          </cell>
          <cell r="F61">
            <v>5850</v>
          </cell>
          <cell r="G61">
            <v>17.11</v>
          </cell>
          <cell r="H61">
            <v>0</v>
          </cell>
          <cell r="I61">
            <v>17.11</v>
          </cell>
          <cell r="J61">
            <v>164619.6</v>
          </cell>
        </row>
        <row r="62">
          <cell r="A62">
            <v>17.14</v>
          </cell>
          <cell r="B62">
            <v>0</v>
          </cell>
          <cell r="C62">
            <v>17.14</v>
          </cell>
          <cell r="D62">
            <v>0</v>
          </cell>
          <cell r="E62">
            <v>17.14</v>
          </cell>
          <cell r="F62">
            <v>2980000</v>
          </cell>
          <cell r="G62">
            <v>17.14</v>
          </cell>
          <cell r="H62">
            <v>0</v>
          </cell>
          <cell r="I62">
            <v>17.14</v>
          </cell>
          <cell r="J62">
            <v>2980000</v>
          </cell>
        </row>
        <row r="63">
          <cell r="A63">
            <v>18.02</v>
          </cell>
          <cell r="B63">
            <v>4514017.6200590003</v>
          </cell>
          <cell r="C63">
            <v>18.02</v>
          </cell>
          <cell r="D63">
            <v>769017.62</v>
          </cell>
          <cell r="E63">
            <v>18.02</v>
          </cell>
          <cell r="F63">
            <v>7706000</v>
          </cell>
          <cell r="G63">
            <v>18.02</v>
          </cell>
          <cell r="H63">
            <v>2701000</v>
          </cell>
          <cell r="I63">
            <v>18.02</v>
          </cell>
          <cell r="J63">
            <v>8750000.0000589993</v>
          </cell>
        </row>
        <row r="64">
          <cell r="A64">
            <v>18.03</v>
          </cell>
          <cell r="B64">
            <v>2000000</v>
          </cell>
          <cell r="C64">
            <v>18.03</v>
          </cell>
          <cell r="D64">
            <v>150000</v>
          </cell>
          <cell r="E64">
            <v>18.03</v>
          </cell>
          <cell r="F64">
            <v>150000</v>
          </cell>
          <cell r="G64">
            <v>18.03</v>
          </cell>
          <cell r="H64">
            <v>150000</v>
          </cell>
          <cell r="I64">
            <v>18.03</v>
          </cell>
          <cell r="J64">
            <v>1850000</v>
          </cell>
        </row>
        <row r="65">
          <cell r="A65">
            <v>19.010000000000002</v>
          </cell>
          <cell r="B65">
            <v>13522961.752228998</v>
          </cell>
          <cell r="C65">
            <v>19.010000000000002</v>
          </cell>
          <cell r="D65">
            <v>5010411.93726</v>
          </cell>
          <cell r="E65">
            <v>19.010000000000002</v>
          </cell>
          <cell r="F65">
            <v>63145244.170000002</v>
          </cell>
          <cell r="G65">
            <v>19.010000000000002</v>
          </cell>
          <cell r="H65">
            <v>71304553.289999992</v>
          </cell>
          <cell r="I65">
            <v>19.010000000000002</v>
          </cell>
          <cell r="J65">
            <v>353240.69496899727</v>
          </cell>
        </row>
        <row r="66">
          <cell r="A66">
            <v>19.03</v>
          </cell>
          <cell r="B66">
            <v>64934311.020728007</v>
          </cell>
          <cell r="C66">
            <v>19.03</v>
          </cell>
          <cell r="D66">
            <v>60274981.785417996</v>
          </cell>
          <cell r="E66">
            <v>19.03</v>
          </cell>
          <cell r="F66">
            <v>31191866.23</v>
          </cell>
          <cell r="G66">
            <v>19.03</v>
          </cell>
          <cell r="H66">
            <v>31506334.689999998</v>
          </cell>
          <cell r="I66">
            <v>19.03</v>
          </cell>
          <cell r="J66">
            <v>4344860.775310006</v>
          </cell>
        </row>
        <row r="67">
          <cell r="A67">
            <v>19.05</v>
          </cell>
          <cell r="B67">
            <v>6031504.6600589994</v>
          </cell>
          <cell r="C67">
            <v>19.05</v>
          </cell>
          <cell r="D67">
            <v>5336267.67</v>
          </cell>
          <cell r="E67">
            <v>19.05</v>
          </cell>
          <cell r="F67">
            <v>1443947.1400000001</v>
          </cell>
          <cell r="G67">
            <v>19.05</v>
          </cell>
          <cell r="H67">
            <v>879486.54</v>
          </cell>
          <cell r="I67">
            <v>19.05</v>
          </cell>
          <cell r="J67">
            <v>1259697.5900589996</v>
          </cell>
        </row>
        <row r="68">
          <cell r="A68">
            <v>19.059999999999999</v>
          </cell>
          <cell r="B68">
            <v>1232012.2203540001</v>
          </cell>
          <cell r="C68">
            <v>19.059999999999999</v>
          </cell>
          <cell r="D68">
            <v>1041143.75</v>
          </cell>
          <cell r="E68">
            <v>19.059999999999999</v>
          </cell>
          <cell r="F68">
            <v>571580.33000000007</v>
          </cell>
          <cell r="G68">
            <v>19.059999999999999</v>
          </cell>
          <cell r="H68">
            <v>529962.84000000008</v>
          </cell>
          <cell r="I68">
            <v>19.059999999999999</v>
          </cell>
          <cell r="J68">
            <v>232485.96035399992</v>
          </cell>
        </row>
        <row r="69">
          <cell r="A69">
            <v>19.07</v>
          </cell>
          <cell r="B69">
            <v>122216.42</v>
          </cell>
          <cell r="C69">
            <v>19.07</v>
          </cell>
          <cell r="D69">
            <v>45995.5</v>
          </cell>
          <cell r="E69">
            <v>19.07</v>
          </cell>
          <cell r="F69">
            <v>857383.17999999993</v>
          </cell>
          <cell r="G69">
            <v>19.07</v>
          </cell>
          <cell r="H69">
            <v>727180.04999999993</v>
          </cell>
          <cell r="I69">
            <v>19.07</v>
          </cell>
          <cell r="J69">
            <v>206424.05</v>
          </cell>
        </row>
        <row r="70">
          <cell r="A70">
            <v>19.079999999999998</v>
          </cell>
          <cell r="B70">
            <v>2866941.9399199998</v>
          </cell>
          <cell r="C70">
            <v>19.079999999999998</v>
          </cell>
          <cell r="D70">
            <v>1270871.2499999998</v>
          </cell>
          <cell r="E70">
            <v>19.079999999999998</v>
          </cell>
          <cell r="F70">
            <v>2721579.3200000003</v>
          </cell>
          <cell r="G70">
            <v>19.079999999999998</v>
          </cell>
          <cell r="H70">
            <v>2391353.79</v>
          </cell>
          <cell r="I70">
            <v>19.079999999999998</v>
          </cell>
          <cell r="J70">
            <v>1926296.2199199996</v>
          </cell>
        </row>
        <row r="71">
          <cell r="A71">
            <v>20.010000000000002</v>
          </cell>
          <cell r="C71">
            <v>20.010000000000002</v>
          </cell>
          <cell r="E71">
            <v>20.010000000000002</v>
          </cell>
          <cell r="G71">
            <v>20.010000000000002</v>
          </cell>
          <cell r="I71">
            <v>20.010000000000002</v>
          </cell>
        </row>
        <row r="72">
          <cell r="A72">
            <v>20.02</v>
          </cell>
          <cell r="C72">
            <v>20.02</v>
          </cell>
          <cell r="E72">
            <v>20.02</v>
          </cell>
          <cell r="G72">
            <v>20.02</v>
          </cell>
          <cell r="I72">
            <v>20.02</v>
          </cell>
        </row>
        <row r="73">
          <cell r="A73">
            <v>21.01</v>
          </cell>
          <cell r="B73">
            <v>2606755.71</v>
          </cell>
          <cell r="C73">
            <v>21.01</v>
          </cell>
          <cell r="D73">
            <v>0</v>
          </cell>
          <cell r="E73">
            <v>21.01</v>
          </cell>
          <cell r="F73">
            <v>121298.04</v>
          </cell>
          <cell r="G73">
            <v>21.01</v>
          </cell>
          <cell r="H73">
            <v>727629.49</v>
          </cell>
          <cell r="I73">
            <v>21.01</v>
          </cell>
          <cell r="J73">
            <v>2000424.26</v>
          </cell>
        </row>
        <row r="74">
          <cell r="A74">
            <v>21.02</v>
          </cell>
          <cell r="B74">
            <v>917454</v>
          </cell>
          <cell r="C74">
            <v>21.02</v>
          </cell>
          <cell r="D74">
            <v>715264</v>
          </cell>
          <cell r="E74">
            <v>21.02</v>
          </cell>
          <cell r="F74">
            <v>-201190</v>
          </cell>
          <cell r="G74">
            <v>21.02</v>
          </cell>
          <cell r="H74">
            <v>0</v>
          </cell>
          <cell r="I74">
            <v>21.02</v>
          </cell>
          <cell r="J74">
            <v>1000</v>
          </cell>
        </row>
        <row r="75">
          <cell r="A75">
            <v>22.01</v>
          </cell>
          <cell r="C75">
            <v>22.01</v>
          </cell>
          <cell r="E75">
            <v>22.01</v>
          </cell>
          <cell r="G75">
            <v>22.01</v>
          </cell>
          <cell r="I75">
            <v>22.01</v>
          </cell>
        </row>
        <row r="76">
          <cell r="A76">
            <v>22.1</v>
          </cell>
          <cell r="C76">
            <v>22.1</v>
          </cell>
          <cell r="E76">
            <v>22.1</v>
          </cell>
          <cell r="G76">
            <v>22.1</v>
          </cell>
          <cell r="I76">
            <v>22.1</v>
          </cell>
        </row>
        <row r="77">
          <cell r="A77">
            <v>22.12</v>
          </cell>
          <cell r="C77">
            <v>22.12</v>
          </cell>
          <cell r="E77">
            <v>22.12</v>
          </cell>
          <cell r="G77">
            <v>22.12</v>
          </cell>
          <cell r="I77">
            <v>22.12</v>
          </cell>
        </row>
        <row r="78">
          <cell r="A78">
            <v>23.02</v>
          </cell>
          <cell r="C78">
            <v>23.02</v>
          </cell>
          <cell r="E78">
            <v>23.02</v>
          </cell>
          <cell r="G78">
            <v>23.02</v>
          </cell>
          <cell r="I78">
            <v>23.02</v>
          </cell>
        </row>
        <row r="79">
          <cell r="A79">
            <v>23.03</v>
          </cell>
          <cell r="C79">
            <v>23.03</v>
          </cell>
          <cell r="E79">
            <v>23.03</v>
          </cell>
          <cell r="G79">
            <v>23.03</v>
          </cell>
          <cell r="I79">
            <v>23.03</v>
          </cell>
        </row>
        <row r="80">
          <cell r="A80">
            <v>23.04</v>
          </cell>
          <cell r="C80">
            <v>23.04</v>
          </cell>
          <cell r="E80">
            <v>23.04</v>
          </cell>
          <cell r="G80">
            <v>23.04</v>
          </cell>
          <cell r="I80">
            <v>23.04</v>
          </cell>
        </row>
        <row r="81">
          <cell r="A81">
            <v>23.05</v>
          </cell>
          <cell r="C81">
            <v>23.05</v>
          </cell>
          <cell r="E81">
            <v>23.05</v>
          </cell>
          <cell r="G81">
            <v>23.05</v>
          </cell>
          <cell r="I81">
            <v>23.05</v>
          </cell>
        </row>
        <row r="82">
          <cell r="A82">
            <v>23.06</v>
          </cell>
          <cell r="C82">
            <v>23.06</v>
          </cell>
          <cell r="E82">
            <v>23.06</v>
          </cell>
          <cell r="G82">
            <v>23.06</v>
          </cell>
          <cell r="I82">
            <v>23.06</v>
          </cell>
        </row>
        <row r="83">
          <cell r="A83">
            <v>23.07</v>
          </cell>
          <cell r="C83">
            <v>23.07</v>
          </cell>
          <cell r="E83">
            <v>23.07</v>
          </cell>
          <cell r="G83">
            <v>23.07</v>
          </cell>
          <cell r="I83">
            <v>23.07</v>
          </cell>
        </row>
        <row r="84">
          <cell r="A84">
            <v>23.09</v>
          </cell>
          <cell r="C84">
            <v>23.09</v>
          </cell>
          <cell r="E84">
            <v>23.09</v>
          </cell>
          <cell r="G84">
            <v>23.09</v>
          </cell>
          <cell r="I84">
            <v>23.09</v>
          </cell>
        </row>
        <row r="85">
          <cell r="A85">
            <v>23.14</v>
          </cell>
          <cell r="C85">
            <v>23.14</v>
          </cell>
          <cell r="E85">
            <v>23.14</v>
          </cell>
          <cell r="G85">
            <v>23.14</v>
          </cell>
          <cell r="I85">
            <v>23.14</v>
          </cell>
        </row>
        <row r="86">
          <cell r="A86">
            <v>23.15</v>
          </cell>
          <cell r="C86">
            <v>23.15</v>
          </cell>
          <cell r="E86">
            <v>23.15</v>
          </cell>
          <cell r="G86">
            <v>23.15</v>
          </cell>
          <cell r="I86">
            <v>23.15</v>
          </cell>
        </row>
        <row r="87">
          <cell r="A87">
            <v>24.01</v>
          </cell>
          <cell r="B87">
            <v>11535657.200060001</v>
          </cell>
          <cell r="C87">
            <v>24.01</v>
          </cell>
          <cell r="D87">
            <v>12066447.03009</v>
          </cell>
          <cell r="E87">
            <v>24.01</v>
          </cell>
          <cell r="F87">
            <v>16111923.299999999</v>
          </cell>
          <cell r="G87">
            <v>24.01</v>
          </cell>
          <cell r="H87">
            <v>16192968.289999999</v>
          </cell>
          <cell r="I87">
            <v>24.01</v>
          </cell>
          <cell r="J87">
            <v>-611834.82003000006</v>
          </cell>
        </row>
        <row r="88">
          <cell r="A88">
            <v>24.02</v>
          </cell>
          <cell r="B88">
            <v>6355777.5999999996</v>
          </cell>
          <cell r="C88">
            <v>24.02</v>
          </cell>
          <cell r="D88">
            <v>8024892.9700000007</v>
          </cell>
          <cell r="E88">
            <v>24.02</v>
          </cell>
          <cell r="F88">
            <v>4742766.76</v>
          </cell>
          <cell r="G88">
            <v>24.02</v>
          </cell>
          <cell r="H88">
            <v>4935921.75</v>
          </cell>
          <cell r="I88">
            <v>24.02</v>
          </cell>
          <cell r="J88">
            <v>-1862270.36</v>
          </cell>
        </row>
        <row r="89">
          <cell r="A89">
            <v>24.04</v>
          </cell>
          <cell r="B89">
            <v>10884771.285463</v>
          </cell>
          <cell r="C89">
            <v>24.04</v>
          </cell>
          <cell r="D89">
            <v>10962467.881414</v>
          </cell>
          <cell r="E89">
            <v>24.04</v>
          </cell>
          <cell r="F89">
            <v>1177617.9099999999</v>
          </cell>
          <cell r="G89">
            <v>24.04</v>
          </cell>
          <cell r="H89">
            <v>1174149.97</v>
          </cell>
          <cell r="I89">
            <v>24.04</v>
          </cell>
          <cell r="J89">
            <v>-74228.65595100043</v>
          </cell>
        </row>
        <row r="90">
          <cell r="A90">
            <v>24.05</v>
          </cell>
          <cell r="B90">
            <v>68469.95</v>
          </cell>
          <cell r="C90">
            <v>24.05</v>
          </cell>
          <cell r="D90">
            <v>1318469.95</v>
          </cell>
          <cell r="E90">
            <v>24.05</v>
          </cell>
          <cell r="F90">
            <v>2453615.06</v>
          </cell>
          <cell r="G90">
            <v>24.05</v>
          </cell>
          <cell r="H90">
            <v>8203615.0599999996</v>
          </cell>
          <cell r="I90">
            <v>24.05</v>
          </cell>
          <cell r="J90">
            <v>-7000000</v>
          </cell>
        </row>
        <row r="91">
          <cell r="A91">
            <v>24.06</v>
          </cell>
          <cell r="B91">
            <v>4633.3805310000007</v>
          </cell>
          <cell r="C91">
            <v>24.06</v>
          </cell>
          <cell r="D91">
            <v>4844.5599999999995</v>
          </cell>
          <cell r="E91">
            <v>24.06</v>
          </cell>
          <cell r="F91">
            <v>4362748.59</v>
          </cell>
          <cell r="G91">
            <v>24.06</v>
          </cell>
          <cell r="H91">
            <v>4362721.1499999994</v>
          </cell>
          <cell r="I91">
            <v>24.06</v>
          </cell>
          <cell r="J91">
            <v>-183.73946900001738</v>
          </cell>
        </row>
        <row r="92">
          <cell r="A92">
            <v>24.07</v>
          </cell>
          <cell r="B92">
            <v>3105884.8409879995</v>
          </cell>
          <cell r="C92">
            <v>24.07</v>
          </cell>
          <cell r="D92">
            <v>5707407.9594950005</v>
          </cell>
          <cell r="E92">
            <v>24.07</v>
          </cell>
          <cell r="F92">
            <v>12506383.300000001</v>
          </cell>
          <cell r="G92">
            <v>24.07</v>
          </cell>
          <cell r="H92">
            <v>11060263.369999999</v>
          </cell>
          <cell r="I92">
            <v>24.07</v>
          </cell>
          <cell r="J92">
            <v>-1155403.1885069993</v>
          </cell>
        </row>
        <row r="93">
          <cell r="A93">
            <v>25.01</v>
          </cell>
          <cell r="B93">
            <v>0</v>
          </cell>
          <cell r="C93">
            <v>25.01</v>
          </cell>
          <cell r="D93">
            <v>0</v>
          </cell>
          <cell r="E93">
            <v>25.01</v>
          </cell>
          <cell r="F93">
            <v>0</v>
          </cell>
          <cell r="G93">
            <v>25.01</v>
          </cell>
          <cell r="H93">
            <v>0</v>
          </cell>
          <cell r="I93">
            <v>25.01</v>
          </cell>
          <cell r="J93">
            <v>0</v>
          </cell>
        </row>
        <row r="94">
          <cell r="A94">
            <v>25.03</v>
          </cell>
          <cell r="C94">
            <v>25.03</v>
          </cell>
          <cell r="E94">
            <v>25.03</v>
          </cell>
          <cell r="G94">
            <v>25.03</v>
          </cell>
          <cell r="I94">
            <v>25.03</v>
          </cell>
        </row>
        <row r="95">
          <cell r="A95">
            <v>25.04</v>
          </cell>
          <cell r="C95">
            <v>25.04</v>
          </cell>
          <cell r="E95">
            <v>25.04</v>
          </cell>
          <cell r="G95">
            <v>25.04</v>
          </cell>
          <cell r="I95">
            <v>25.04</v>
          </cell>
        </row>
        <row r="96">
          <cell r="A96">
            <v>41</v>
          </cell>
          <cell r="C96">
            <v>41</v>
          </cell>
          <cell r="E96">
            <v>41</v>
          </cell>
          <cell r="G96">
            <v>41</v>
          </cell>
          <cell r="I96">
            <v>41</v>
          </cell>
        </row>
        <row r="97">
          <cell r="A97" t="str">
            <v>Grand Total</v>
          </cell>
          <cell r="B97">
            <v>160041812.89045003</v>
          </cell>
          <cell r="C97" t="str">
            <v>Grand Total</v>
          </cell>
          <cell r="D97">
            <v>120804410.292077</v>
          </cell>
          <cell r="E97" t="str">
            <v>Grand Total</v>
          </cell>
          <cell r="F97">
            <v>226727406.97</v>
          </cell>
          <cell r="G97" t="str">
            <v>Grand Total</v>
          </cell>
          <cell r="H97">
            <v>227107592.46000004</v>
          </cell>
          <cell r="I97" t="str">
            <v>Grand Total</v>
          </cell>
          <cell r="J97">
            <v>38857217.108373009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176588.81</v>
          </cell>
          <cell r="J5">
            <v>176588.81</v>
          </cell>
        </row>
        <row r="6">
          <cell r="A6">
            <v>35.01</v>
          </cell>
          <cell r="B6">
            <v>18805.740000000002</v>
          </cell>
          <cell r="C6">
            <v>70095.92</v>
          </cell>
          <cell r="D6">
            <v>43432.08</v>
          </cell>
          <cell r="J6">
            <v>132333.74</v>
          </cell>
        </row>
        <row r="7">
          <cell r="A7">
            <v>35.020000000000003</v>
          </cell>
          <cell r="B7">
            <v>104553.09</v>
          </cell>
          <cell r="C7">
            <v>361078.71</v>
          </cell>
          <cell r="E7">
            <v>259369.86</v>
          </cell>
          <cell r="J7">
            <v>725001.66</v>
          </cell>
        </row>
        <row r="8">
          <cell r="A8">
            <v>35.03</v>
          </cell>
          <cell r="B8">
            <v>71844.69</v>
          </cell>
          <cell r="C8">
            <v>244800.15</v>
          </cell>
          <cell r="F8">
            <v>163283.78</v>
          </cell>
          <cell r="J8">
            <v>479928.62</v>
          </cell>
        </row>
        <row r="9">
          <cell r="A9">
            <v>35.04</v>
          </cell>
          <cell r="B9">
            <v>31.12</v>
          </cell>
          <cell r="C9">
            <v>46299.14</v>
          </cell>
          <cell r="G9">
            <v>253.56</v>
          </cell>
          <cell r="J9">
            <v>46583.82</v>
          </cell>
        </row>
        <row r="10">
          <cell r="A10">
            <v>35.049999999999997</v>
          </cell>
          <cell r="B10">
            <v>177.95</v>
          </cell>
          <cell r="C10">
            <v>4339.1000000000004</v>
          </cell>
          <cell r="H10">
            <v>6466.58</v>
          </cell>
          <cell r="J10">
            <v>10983.630000000001</v>
          </cell>
        </row>
        <row r="11">
          <cell r="A11">
            <v>35.06</v>
          </cell>
          <cell r="B11">
            <v>750.08</v>
          </cell>
          <cell r="C11">
            <v>908100.36</v>
          </cell>
          <cell r="I11">
            <v>10777.51</v>
          </cell>
          <cell r="J11">
            <v>919627.95</v>
          </cell>
        </row>
        <row r="12">
          <cell r="A12">
            <v>35.07</v>
          </cell>
          <cell r="B12">
            <v>13366.6</v>
          </cell>
          <cell r="C12">
            <v>86572.1</v>
          </cell>
          <cell r="I12">
            <v>12033.47</v>
          </cell>
          <cell r="J12">
            <v>111972.17000000001</v>
          </cell>
        </row>
        <row r="13">
          <cell r="A13">
            <v>35.08</v>
          </cell>
          <cell r="B13">
            <v>20868.95</v>
          </cell>
          <cell r="C13">
            <v>64309.29</v>
          </cell>
          <cell r="I13">
            <v>25119.29</v>
          </cell>
          <cell r="J13">
            <v>110297.53</v>
          </cell>
        </row>
        <row r="14">
          <cell r="A14">
            <v>35.090000000000003</v>
          </cell>
          <cell r="B14">
            <v>25</v>
          </cell>
          <cell r="C14">
            <v>2319.33</v>
          </cell>
          <cell r="I14">
            <v>5435.29</v>
          </cell>
          <cell r="J14">
            <v>7779.62</v>
          </cell>
        </row>
        <row r="15">
          <cell r="A15">
            <v>36</v>
          </cell>
          <cell r="B15">
            <v>29346.37</v>
          </cell>
          <cell r="C15">
            <v>17615.23</v>
          </cell>
          <cell r="I15">
            <v>35360.870000000003</v>
          </cell>
          <cell r="J15">
            <v>82322.47</v>
          </cell>
        </row>
        <row r="16">
          <cell r="A16">
            <v>36.01</v>
          </cell>
          <cell r="I16">
            <v>9578.34</v>
          </cell>
          <cell r="J16">
            <v>9578.34</v>
          </cell>
        </row>
        <row r="17">
          <cell r="A17">
            <v>36.020000000000003</v>
          </cell>
          <cell r="B17">
            <v>5962.33</v>
          </cell>
          <cell r="C17">
            <v>22258.46</v>
          </cell>
          <cell r="I17">
            <v>10405.57</v>
          </cell>
          <cell r="J17">
            <v>38626.36</v>
          </cell>
        </row>
        <row r="18">
          <cell r="A18">
            <v>36.03</v>
          </cell>
          <cell r="B18">
            <v>4829.88</v>
          </cell>
          <cell r="C18">
            <v>26991.599999999999</v>
          </cell>
          <cell r="I18">
            <v>11784.59</v>
          </cell>
          <cell r="J18">
            <v>43606.07</v>
          </cell>
        </row>
        <row r="19">
          <cell r="A19">
            <v>36.04</v>
          </cell>
          <cell r="B19">
            <v>100.65</v>
          </cell>
          <cell r="C19">
            <v>505.89</v>
          </cell>
          <cell r="I19">
            <v>10340.040000000001</v>
          </cell>
          <cell r="J19">
            <v>10946.580000000002</v>
          </cell>
        </row>
        <row r="20">
          <cell r="A20">
            <v>36.049999999999997</v>
          </cell>
          <cell r="B20">
            <v>4294.6099999999997</v>
          </cell>
          <cell r="C20">
            <v>57785.3</v>
          </cell>
          <cell r="I20">
            <v>14494.55</v>
          </cell>
          <cell r="J20">
            <v>76574.460000000006</v>
          </cell>
        </row>
        <row r="21">
          <cell r="A21">
            <v>36.06</v>
          </cell>
          <cell r="I21">
            <v>1275.04</v>
          </cell>
          <cell r="J21">
            <v>1275.04</v>
          </cell>
        </row>
        <row r="22">
          <cell r="A22">
            <v>36.07</v>
          </cell>
          <cell r="B22">
            <v>10667.57</v>
          </cell>
          <cell r="C22">
            <v>44244.72</v>
          </cell>
          <cell r="I22">
            <v>24482.6</v>
          </cell>
          <cell r="J22">
            <v>79394.89</v>
          </cell>
        </row>
        <row r="23">
          <cell r="A23" t="str">
            <v>Grand Total</v>
          </cell>
          <cell r="B23">
            <v>285624.63000000006</v>
          </cell>
          <cell r="C23">
            <v>2133904.1100000003</v>
          </cell>
          <cell r="D23">
            <v>43432.08</v>
          </cell>
          <cell r="E23">
            <v>259369.86</v>
          </cell>
          <cell r="F23">
            <v>163283.78</v>
          </cell>
          <cell r="G23">
            <v>253.56</v>
          </cell>
          <cell r="H23">
            <v>6466.58</v>
          </cell>
          <cell r="I23">
            <v>171087.16</v>
          </cell>
          <cell r="J23">
            <v>3063421.76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0020</v>
          </cell>
          <cell r="B2" t="str">
            <v>DUGOROČNA IMOVINA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0</v>
          </cell>
          <cell r="L2">
            <v>54278.11</v>
          </cell>
          <cell r="M2">
            <v>54278.11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0030</v>
          </cell>
          <cell r="B3" t="str">
            <v>Izdaci za istraživanje i razvoj</v>
          </cell>
          <cell r="C3" t="str">
            <v>Dugoročna imovinska prava</v>
          </cell>
          <cell r="D3">
            <v>147906.94</v>
          </cell>
          <cell r="E3">
            <v>0</v>
          </cell>
          <cell r="F3">
            <v>0</v>
          </cell>
          <cell r="G3">
            <v>0</v>
          </cell>
          <cell r="H3">
            <v>147906.94</v>
          </cell>
          <cell r="I3">
            <v>3</v>
          </cell>
          <cell r="J3">
            <v>15.02</v>
          </cell>
          <cell r="K3">
            <v>0</v>
          </cell>
          <cell r="L3">
            <v>143857.10999999999</v>
          </cell>
          <cell r="M3">
            <v>200</v>
          </cell>
          <cell r="N3">
            <v>1929.33</v>
          </cell>
          <cell r="O3">
            <v>0</v>
          </cell>
          <cell r="P3">
            <v>145586.43999999997</v>
          </cell>
        </row>
        <row r="4">
          <cell r="A4" t="str">
            <v>0040</v>
          </cell>
          <cell r="B4" t="str">
            <v>Dugoročna imovinska prava</v>
          </cell>
          <cell r="C4" t="str">
            <v>Druga dugoročna nematerijalna imovina</v>
          </cell>
          <cell r="D4">
            <v>1045270.49</v>
          </cell>
          <cell r="E4">
            <v>0</v>
          </cell>
          <cell r="F4">
            <v>0</v>
          </cell>
          <cell r="G4">
            <v>0</v>
          </cell>
          <cell r="H4">
            <v>1045270.49</v>
          </cell>
          <cell r="I4">
            <v>3</v>
          </cell>
          <cell r="J4">
            <v>15.02</v>
          </cell>
          <cell r="K4">
            <v>0</v>
          </cell>
          <cell r="L4">
            <v>837717.88</v>
          </cell>
          <cell r="M4">
            <v>0</v>
          </cell>
          <cell r="N4">
            <v>0</v>
          </cell>
          <cell r="O4">
            <v>0</v>
          </cell>
          <cell r="P4">
            <v>837717.88</v>
          </cell>
        </row>
        <row r="5">
          <cell r="A5" t="str">
            <v>0081</v>
          </cell>
          <cell r="B5" t="str">
            <v>Druga dugoročna nematerijalna imovina</v>
          </cell>
          <cell r="C5" t="str">
            <v>Ispravka vrijednosti dugoročnih imovinskih prava</v>
          </cell>
          <cell r="D5">
            <v>0</v>
          </cell>
          <cell r="E5">
            <v>146050.34</v>
          </cell>
          <cell r="F5">
            <v>0</v>
          </cell>
          <cell r="G5">
            <v>244.94</v>
          </cell>
          <cell r="H5">
            <v>-146295.28</v>
          </cell>
          <cell r="I5">
            <v>3</v>
          </cell>
          <cell r="J5">
            <v>15.04</v>
          </cell>
          <cell r="K5">
            <v>0</v>
          </cell>
          <cell r="L5">
            <v>0</v>
          </cell>
          <cell r="M5">
            <v>91491</v>
          </cell>
          <cell r="N5">
            <v>0</v>
          </cell>
          <cell r="O5">
            <v>25350.65</v>
          </cell>
          <cell r="P5">
            <v>-116841.65</v>
          </cell>
        </row>
        <row r="6">
          <cell r="A6" t="str">
            <v>0082</v>
          </cell>
          <cell r="B6" t="str">
            <v>Ispravka vrijednosti dugoročnih imovinskih prava</v>
          </cell>
          <cell r="C6" t="str">
            <v>Ispravka vrijednosti drugih dugoročnih nematerijalnih ulaganja</v>
          </cell>
          <cell r="D6">
            <v>0</v>
          </cell>
          <cell r="E6">
            <v>960352.49</v>
          </cell>
          <cell r="F6">
            <v>0</v>
          </cell>
          <cell r="G6">
            <v>10373.129999999999</v>
          </cell>
          <cell r="H6">
            <v>-970725.62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758338</v>
          </cell>
          <cell r="N6">
            <v>0</v>
          </cell>
          <cell r="O6">
            <v>33919.699999999997</v>
          </cell>
          <cell r="P6">
            <v>-792257.7</v>
          </cell>
        </row>
        <row r="7">
          <cell r="A7" t="str">
            <v>01020</v>
          </cell>
          <cell r="B7" t="str">
            <v>Ispravka vrijednosti drugih dugoročnih nematerijalnih ulaganja</v>
          </cell>
          <cell r="C7" t="str">
            <v>Nabavna vrijednost objekata za neposredno obavljanje djelatnosti osiguranja u  Crnoj Gori</v>
          </cell>
          <cell r="D7">
            <v>9504867.6300000008</v>
          </cell>
          <cell r="E7">
            <v>1853675.28</v>
          </cell>
          <cell r="F7">
            <v>12751.27</v>
          </cell>
          <cell r="G7">
            <v>1000</v>
          </cell>
          <cell r="H7">
            <v>7662943.6200000001</v>
          </cell>
          <cell r="I7">
            <v>11</v>
          </cell>
          <cell r="J7">
            <v>16.010000000000002</v>
          </cell>
          <cell r="K7">
            <v>0</v>
          </cell>
          <cell r="L7">
            <v>11753325.960000001</v>
          </cell>
          <cell r="M7">
            <v>1181871.3500000001</v>
          </cell>
          <cell r="N7">
            <v>8212.9500000000007</v>
          </cell>
          <cell r="O7">
            <v>1542681.68</v>
          </cell>
          <cell r="P7">
            <v>9036985.8800000008</v>
          </cell>
        </row>
        <row r="8">
          <cell r="A8" t="str">
            <v>01021</v>
          </cell>
          <cell r="B8" t="str">
            <v>Nabavna vrijednost zemljišta za neposredno obavljanje djelatnosti osiguranja u Crnoj Gori</v>
          </cell>
          <cell r="C8" t="str">
            <v>Revalorizacija vrijednosti objekata za neposredno obavljanje djelatnosti osiguranja u Crnoj Gori usljed uvećanja</v>
          </cell>
          <cell r="D8">
            <v>850406.83</v>
          </cell>
          <cell r="E8">
            <v>850406.83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16.010000000000002</v>
          </cell>
          <cell r="K8">
            <v>0</v>
          </cell>
          <cell r="L8">
            <v>850406.83</v>
          </cell>
          <cell r="M8">
            <v>850406.83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01102</v>
          </cell>
          <cell r="B9" t="str">
            <v>Nabavna vrijednost objekata za neposredno obavljanje djelatnosti osiguranja u  Crnoj Gori</v>
          </cell>
          <cell r="C9" t="str">
            <v>Nabavna vrijednost opreme za neposredno obavljanje djelatnosti osiguranja-TRANSPORTNA SREDSTVA</v>
          </cell>
          <cell r="D9">
            <v>949715.35</v>
          </cell>
          <cell r="E9">
            <v>0</v>
          </cell>
          <cell r="F9">
            <v>20390</v>
          </cell>
          <cell r="G9">
            <v>66691.42</v>
          </cell>
          <cell r="H9">
            <v>903413.92999999993</v>
          </cell>
          <cell r="I9">
            <v>113</v>
          </cell>
          <cell r="J9">
            <v>16.02</v>
          </cell>
          <cell r="K9">
            <v>0</v>
          </cell>
          <cell r="L9">
            <v>624858.67000000004</v>
          </cell>
          <cell r="M9">
            <v>0</v>
          </cell>
          <cell r="N9">
            <v>102656.5</v>
          </cell>
          <cell r="O9">
            <v>0</v>
          </cell>
          <cell r="P9">
            <v>727515.17</v>
          </cell>
        </row>
        <row r="10">
          <cell r="A10" t="str">
            <v>011021</v>
          </cell>
          <cell r="B10" t="str">
            <v>Revalorizacija vrijednosti objekata za neposredno obavljanje djelatnosti osiguranja u Crnoj Gori usljed uvećanja</v>
          </cell>
          <cell r="C10" t="str">
            <v>Nabavna vrijednost opreme za neposredno obavljanje djelatnosti osiguranja-TRANSPORTNA SREDSTVA FINANSIJSKI LIZING</v>
          </cell>
          <cell r="D10">
            <v>51920</v>
          </cell>
          <cell r="E10">
            <v>0</v>
          </cell>
          <cell r="F10">
            <v>0</v>
          </cell>
          <cell r="G10">
            <v>0</v>
          </cell>
          <cell r="H10">
            <v>51920</v>
          </cell>
          <cell r="I10">
            <v>113</v>
          </cell>
          <cell r="J10">
            <v>16.02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01103</v>
          </cell>
          <cell r="B11" t="str">
            <v>Nabavna vrijednost opreme za neposredno obavljanje djelatnosti osiguranja-TRANSPORTNA SREDSTVA</v>
          </cell>
          <cell r="C11" t="str">
            <v>PTT OPREMA</v>
          </cell>
          <cell r="D11">
            <v>117598.63</v>
          </cell>
          <cell r="E11">
            <v>0</v>
          </cell>
          <cell r="F11">
            <v>39.200000000000003</v>
          </cell>
          <cell r="G11">
            <v>0</v>
          </cell>
          <cell r="H11">
            <v>117637.83</v>
          </cell>
          <cell r="I11">
            <v>113</v>
          </cell>
          <cell r="J11">
            <v>16.02</v>
          </cell>
          <cell r="K11">
            <v>0</v>
          </cell>
          <cell r="L11">
            <v>91239.679999999993</v>
          </cell>
          <cell r="M11">
            <v>0</v>
          </cell>
          <cell r="N11">
            <v>4937.5600000000004</v>
          </cell>
          <cell r="O11">
            <v>0</v>
          </cell>
          <cell r="P11">
            <v>96177.239999999991</v>
          </cell>
        </row>
        <row r="12">
          <cell r="A12" t="str">
            <v>01104</v>
          </cell>
          <cell r="B12" t="str">
            <v>Nabavna vrijednost opreme za neposredno obavljanje djelatnosti osiguranja-TRANSPORTNA SREDSTVA FINANSIJSKI LIZING</v>
          </cell>
          <cell r="C12" t="str">
            <v>KANCVELARIJSKI NAMJESTAJ</v>
          </cell>
          <cell r="D12">
            <v>681158.08</v>
          </cell>
          <cell r="E12">
            <v>1316.07</v>
          </cell>
          <cell r="F12">
            <v>16427.89</v>
          </cell>
          <cell r="G12">
            <v>0</v>
          </cell>
          <cell r="H12">
            <v>696269.9</v>
          </cell>
          <cell r="I12">
            <v>113</v>
          </cell>
          <cell r="J12">
            <v>16.02</v>
          </cell>
          <cell r="K12">
            <v>0</v>
          </cell>
          <cell r="L12">
            <v>607470.67000000004</v>
          </cell>
          <cell r="M12">
            <v>1316.07</v>
          </cell>
          <cell r="N12">
            <v>12024.66</v>
          </cell>
          <cell r="O12">
            <v>0</v>
          </cell>
          <cell r="P12">
            <v>618179.26000000013</v>
          </cell>
        </row>
        <row r="13">
          <cell r="A13" t="str">
            <v>01105</v>
          </cell>
          <cell r="B13" t="str">
            <v>PTT OPREMA</v>
          </cell>
          <cell r="C13" t="str">
            <v>EL.RACUNARI I PRATECA OPREMA</v>
          </cell>
          <cell r="D13">
            <v>1048556.77</v>
          </cell>
          <cell r="E13">
            <v>0</v>
          </cell>
          <cell r="F13">
            <v>25944.3</v>
          </cell>
          <cell r="G13">
            <v>0</v>
          </cell>
          <cell r="H13">
            <v>1074501.07</v>
          </cell>
          <cell r="I13">
            <v>113</v>
          </cell>
          <cell r="J13">
            <v>16.02</v>
          </cell>
          <cell r="K13">
            <v>0</v>
          </cell>
          <cell r="L13">
            <v>675731.6</v>
          </cell>
          <cell r="M13">
            <v>0</v>
          </cell>
          <cell r="N13">
            <v>26839.99</v>
          </cell>
          <cell r="O13">
            <v>0</v>
          </cell>
          <cell r="P13">
            <v>702571.59</v>
          </cell>
        </row>
        <row r="14">
          <cell r="A14" t="str">
            <v>011051</v>
          </cell>
          <cell r="B14" t="str">
            <v>KANCVELARIJSKI NAMJESTAJ</v>
          </cell>
          <cell r="C14" t="str">
            <v>EL.RAČUNARI I PRATEĆA OPREMA UZETA NA FINANSIJSKI LIZING</v>
          </cell>
          <cell r="D14">
            <v>99494.71</v>
          </cell>
          <cell r="E14">
            <v>0</v>
          </cell>
          <cell r="F14">
            <v>0</v>
          </cell>
          <cell r="G14">
            <v>0</v>
          </cell>
          <cell r="H14">
            <v>99494.71</v>
          </cell>
          <cell r="I14">
            <v>113</v>
          </cell>
          <cell r="J14">
            <v>16.02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01106</v>
          </cell>
          <cell r="B15" t="str">
            <v>EL.RACUNARI I PRATECA OPREMA</v>
          </cell>
          <cell r="C15" t="str">
            <v>OSTALA OPREMA</v>
          </cell>
          <cell r="D15">
            <v>588691.67000000004</v>
          </cell>
          <cell r="E15">
            <v>0</v>
          </cell>
          <cell r="F15">
            <v>833.78</v>
          </cell>
          <cell r="G15">
            <v>0</v>
          </cell>
          <cell r="H15">
            <v>589525.45000000007</v>
          </cell>
          <cell r="I15">
            <v>113</v>
          </cell>
          <cell r="J15">
            <v>16.02</v>
          </cell>
          <cell r="K15">
            <v>0</v>
          </cell>
          <cell r="L15">
            <v>243527.93</v>
          </cell>
          <cell r="M15">
            <v>203.84</v>
          </cell>
          <cell r="N15">
            <v>8233.07</v>
          </cell>
          <cell r="O15">
            <v>0</v>
          </cell>
          <cell r="P15">
            <v>251557.16</v>
          </cell>
        </row>
        <row r="16">
          <cell r="A16" t="str">
            <v>01107</v>
          </cell>
          <cell r="B16" t="str">
            <v>EL.RAČUNARI I PRATEĆA OPREMA UZETA NA FINANSIJSKI LIZING</v>
          </cell>
          <cell r="C16" t="str">
            <v>OPREMA ZA TEHNICKI PREGLED VOZILA</v>
          </cell>
          <cell r="D16">
            <v>830430.88</v>
          </cell>
          <cell r="E16">
            <v>0</v>
          </cell>
          <cell r="F16">
            <v>37595.5</v>
          </cell>
          <cell r="G16">
            <v>0</v>
          </cell>
          <cell r="H16">
            <v>868026.38</v>
          </cell>
          <cell r="I16">
            <v>113</v>
          </cell>
          <cell r="J16">
            <v>16.02</v>
          </cell>
          <cell r="K16">
            <v>0</v>
          </cell>
          <cell r="L16">
            <v>234461.68</v>
          </cell>
          <cell r="M16">
            <v>0</v>
          </cell>
          <cell r="N16">
            <v>12963.65</v>
          </cell>
          <cell r="O16">
            <v>0</v>
          </cell>
          <cell r="P16">
            <v>247425.33</v>
          </cell>
        </row>
        <row r="17">
          <cell r="A17" t="str">
            <v>0130</v>
          </cell>
          <cell r="B17" t="str">
            <v>OSTALA OPREMA</v>
          </cell>
          <cell r="C17" t="str">
            <v>Potraživanja po osnovu datih avansa za zemljišta i objekte u Crnoj Gori</v>
          </cell>
          <cell r="D17">
            <v>1113.94</v>
          </cell>
          <cell r="E17">
            <v>1113.94</v>
          </cell>
          <cell r="F17">
            <v>0</v>
          </cell>
          <cell r="G17">
            <v>0</v>
          </cell>
          <cell r="H17">
            <v>0</v>
          </cell>
          <cell r="I17">
            <v>12</v>
          </cell>
          <cell r="J17">
            <v>16.03</v>
          </cell>
          <cell r="K17">
            <v>0</v>
          </cell>
          <cell r="L17">
            <v>54234.41</v>
          </cell>
          <cell r="M17">
            <v>1113.6300000000001</v>
          </cell>
          <cell r="N17">
            <v>9911.35</v>
          </cell>
          <cell r="O17">
            <v>63031.82</v>
          </cell>
          <cell r="P17">
            <v>0.31000000000494765</v>
          </cell>
        </row>
        <row r="18">
          <cell r="A18" t="str">
            <v>0140</v>
          </cell>
          <cell r="B18" t="str">
            <v>OPREMA ZA TEHNICKI PREGLED VOZILA</v>
          </cell>
          <cell r="C18" t="str">
            <v>Objekti za neposredno obavljanje djelatnosti osiguranja u Crnoj Gori u izgradnji odnosno izradi</v>
          </cell>
          <cell r="D18">
            <v>3939.45</v>
          </cell>
          <cell r="E18">
            <v>3939.45</v>
          </cell>
          <cell r="F18">
            <v>0</v>
          </cell>
          <cell r="G18">
            <v>0</v>
          </cell>
          <cell r="H18">
            <v>0</v>
          </cell>
          <cell r="I18">
            <v>12</v>
          </cell>
          <cell r="J18">
            <v>16.04</v>
          </cell>
          <cell r="K18">
            <v>0</v>
          </cell>
          <cell r="L18">
            <v>4948.96</v>
          </cell>
          <cell r="M18">
            <v>0</v>
          </cell>
          <cell r="N18">
            <v>0</v>
          </cell>
          <cell r="O18">
            <v>0</v>
          </cell>
          <cell r="P18">
            <v>4948.96</v>
          </cell>
        </row>
        <row r="19">
          <cell r="A19" t="str">
            <v>01401</v>
          </cell>
          <cell r="B19" t="str">
            <v>Potraživanja po osnovu datih avansa za zemljišta i objekte u Crnoj Gori</v>
          </cell>
          <cell r="C19" t="str">
            <v>Objekti za neposredno obavljanje djelatnosti osiguranja u Crnoj Gori u izgradnji odnosno izradi-zgrade u niksicu</v>
          </cell>
          <cell r="D19">
            <v>714799.95</v>
          </cell>
          <cell r="E19">
            <v>0</v>
          </cell>
          <cell r="F19">
            <v>0</v>
          </cell>
          <cell r="G19">
            <v>0</v>
          </cell>
          <cell r="H19">
            <v>714799.95</v>
          </cell>
          <cell r="I19">
            <v>12</v>
          </cell>
          <cell r="J19">
            <v>16.04</v>
          </cell>
          <cell r="K19">
            <v>0</v>
          </cell>
          <cell r="L19">
            <v>714799.95</v>
          </cell>
          <cell r="M19">
            <v>0</v>
          </cell>
          <cell r="N19">
            <v>0</v>
          </cell>
          <cell r="O19">
            <v>0</v>
          </cell>
          <cell r="P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IZRADI-STARA VAROŠ</v>
          </cell>
          <cell r="D20">
            <v>43277.2</v>
          </cell>
          <cell r="E20">
            <v>43277.2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43277.2</v>
          </cell>
          <cell r="M20">
            <v>43277.2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IZRADI-BAR</v>
          </cell>
          <cell r="D21">
            <v>2068.06</v>
          </cell>
          <cell r="E21">
            <v>2068.06</v>
          </cell>
          <cell r="F21">
            <v>0</v>
          </cell>
          <cell r="G21">
            <v>0</v>
          </cell>
          <cell r="H21">
            <v>0</v>
          </cell>
          <cell r="I21">
            <v>12</v>
          </cell>
          <cell r="J21">
            <v>16.04</v>
          </cell>
          <cell r="K21">
            <v>0</v>
          </cell>
          <cell r="L21">
            <v>2068.06</v>
          </cell>
          <cell r="M21">
            <v>2068.06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01409</v>
          </cell>
          <cell r="B22" t="str">
            <v>OBJEKTI ZA NEPOSREDNO OBAVLJANJE DJELATNOSTI OSIGURANJA U CRNOJ GORI U IZGRADNJI ODNOSNO IZRADI-STARA VAROŠ</v>
          </cell>
          <cell r="C22" t="str">
            <v>ISPRAVKA VRIJEDNOSTI OBJEKATA ZA NEPOSREDNO OBAVLJANJE DJELATNOSTI OSIGURANJA U CRNOJ GORI U IZGRADNJI ODNOSNO IZRADI-ZGRADE U NIKSICU</v>
          </cell>
          <cell r="D22">
            <v>0</v>
          </cell>
          <cell r="E22">
            <v>714799.95</v>
          </cell>
          <cell r="F22">
            <v>0</v>
          </cell>
          <cell r="G22">
            <v>0</v>
          </cell>
          <cell r="H22">
            <v>-714799.95</v>
          </cell>
          <cell r="I22">
            <v>12</v>
          </cell>
          <cell r="J22">
            <v>16.04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01422</v>
          </cell>
          <cell r="B23" t="str">
            <v>OBJEKTI ZA NEPOSREDNO OBAVLJANJE DJELATNOSTI OSIGURANJA U CRNOJ GORI U IZGRADNJI ODNOSNO IZRADI-BAR</v>
          </cell>
          <cell r="C23" t="str">
            <v>Oprema za neposredno obavljanje djelatnosti osiguranja u izgradnji odnosno izradi-transp.sredstva</v>
          </cell>
          <cell r="D23">
            <v>0</v>
          </cell>
          <cell r="E23">
            <v>0</v>
          </cell>
          <cell r="F23">
            <v>20390</v>
          </cell>
          <cell r="G23">
            <v>20390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0</v>
          </cell>
          <cell r="N23">
            <v>98460</v>
          </cell>
          <cell r="O23">
            <v>98460</v>
          </cell>
          <cell r="P23">
            <v>0</v>
          </cell>
        </row>
        <row r="24">
          <cell r="A24" t="str">
            <v>01423</v>
          </cell>
          <cell r="B24" t="str">
            <v>ISPRAVKA VRIJEDNOSTI OBJEKATA ZA NEPOSREDNO OBAVLJANJE DJELATNOSTI OSIGURANJA U CRNOJ GORI U IZGRADNJI ODNOSNO IZRADI-ZGRADE U NIKSICU</v>
          </cell>
          <cell r="C24" t="str">
            <v>Oprema za neposredno obavljanje djelatnosti osiguranja u izgradnji odnosno izradi-ptt oprema</v>
          </cell>
          <cell r="D24">
            <v>183.26</v>
          </cell>
          <cell r="E24">
            <v>183.26</v>
          </cell>
          <cell r="F24">
            <v>39.200000000000003</v>
          </cell>
          <cell r="G24">
            <v>39.200000000000003</v>
          </cell>
          <cell r="H24">
            <v>0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8296.91</v>
          </cell>
          <cell r="O24">
            <v>6941.81</v>
          </cell>
          <cell r="P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izradi-kanc.namjestaj</v>
          </cell>
          <cell r="D25">
            <v>431.73</v>
          </cell>
          <cell r="E25">
            <v>431.73</v>
          </cell>
          <cell r="F25">
            <v>18805.73</v>
          </cell>
          <cell r="G25">
            <v>15732.33</v>
          </cell>
          <cell r="H25">
            <v>3073.3999999999996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21421.15</v>
          </cell>
          <cell r="O25">
            <v>21421.15</v>
          </cell>
          <cell r="P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izradi-el.racunari</v>
          </cell>
          <cell r="D26">
            <v>25775.02</v>
          </cell>
          <cell r="E26">
            <v>23655.83</v>
          </cell>
          <cell r="F26">
            <v>28501.73</v>
          </cell>
          <cell r="G26">
            <v>25134.95</v>
          </cell>
          <cell r="H26">
            <v>5485.9699999999975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43032.41</v>
          </cell>
          <cell r="O26">
            <v>42755.41</v>
          </cell>
          <cell r="P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izradi-ostala oprema</v>
          </cell>
          <cell r="D27">
            <v>9454.52</v>
          </cell>
          <cell r="E27">
            <v>7944.95</v>
          </cell>
          <cell r="F27">
            <v>1972.25</v>
          </cell>
          <cell r="G27">
            <v>1869.4</v>
          </cell>
          <cell r="H27">
            <v>1612.4200000000005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20740.669999999998</v>
          </cell>
          <cell r="O27">
            <v>20284.37</v>
          </cell>
          <cell r="P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izradi-oprema za the.pregled</v>
          </cell>
          <cell r="D28">
            <v>16048</v>
          </cell>
          <cell r="E28">
            <v>16048</v>
          </cell>
          <cell r="F28">
            <v>0</v>
          </cell>
          <cell r="G28">
            <v>0</v>
          </cell>
          <cell r="H28">
            <v>0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11346.65</v>
          </cell>
          <cell r="O28">
            <v>11346.65</v>
          </cell>
          <cell r="P28">
            <v>0</v>
          </cell>
        </row>
        <row r="29">
          <cell r="A29" t="str">
            <v>0160</v>
          </cell>
          <cell r="B29" t="str">
            <v>Oprema za neposredno obavljanje djelatnosti osiguranja u izgradnji odnosno izradi-ostala oprema</v>
          </cell>
          <cell r="C29" t="str">
            <v>Investicione nekretnine u izgradnji i izradi u Crnoj Gori</v>
          </cell>
          <cell r="D29">
            <v>37050</v>
          </cell>
          <cell r="E29">
            <v>0</v>
          </cell>
          <cell r="F29">
            <v>0</v>
          </cell>
          <cell r="G29">
            <v>0</v>
          </cell>
          <cell r="H29">
            <v>37050</v>
          </cell>
          <cell r="I29">
            <v>15</v>
          </cell>
          <cell r="J29">
            <v>17.07</v>
          </cell>
          <cell r="K29">
            <v>0</v>
          </cell>
          <cell r="L29">
            <v>1000000</v>
          </cell>
          <cell r="M29">
            <v>0</v>
          </cell>
          <cell r="N29">
            <v>281583.52999999997</v>
          </cell>
          <cell r="O29">
            <v>1232968.71</v>
          </cell>
          <cell r="P29">
            <v>48614.820000000065</v>
          </cell>
        </row>
        <row r="30">
          <cell r="A30" t="str">
            <v>01900</v>
          </cell>
          <cell r="B30" t="str">
            <v>Oprema za neposredno obavljanje djelatnosti osiguranja u izgradnji odnosno izradi-oprema za the.pregled</v>
          </cell>
          <cell r="C30" t="str">
            <v>Ispravka vrijednosti objekata za neposredno obavljanje djelatnosti osiguranja u Crnoj Gori zbog amortizacije</v>
          </cell>
          <cell r="D30">
            <v>0</v>
          </cell>
          <cell r="E30">
            <v>2405903.7861000001</v>
          </cell>
          <cell r="F30">
            <v>576.03</v>
          </cell>
          <cell r="G30">
            <v>28714.31</v>
          </cell>
          <cell r="H30">
            <v>-2434042.0661000004</v>
          </cell>
          <cell r="I30">
            <v>11</v>
          </cell>
          <cell r="J30">
            <v>16.05</v>
          </cell>
          <cell r="K30">
            <v>0</v>
          </cell>
          <cell r="L30">
            <v>0</v>
          </cell>
          <cell r="M30">
            <v>2203787.1861</v>
          </cell>
          <cell r="N30">
            <v>559471.91</v>
          </cell>
          <cell r="O30">
            <v>135525.35</v>
          </cell>
          <cell r="P30">
            <v>-1779840.6261</v>
          </cell>
        </row>
        <row r="31">
          <cell r="A31" t="str">
            <v>01901</v>
          </cell>
          <cell r="B31" t="str">
            <v>Investicione nekretnine u izgradnji i izradi u Crnoj Gori</v>
          </cell>
          <cell r="C31" t="str">
            <v>Ispravka vrijednosti objekata za neposredno obavljanje djelatnosti osiguranja u Crnoj Gori usljed uvećanja</v>
          </cell>
          <cell r="D31">
            <v>802887.11</v>
          </cell>
          <cell r="E31">
            <v>802887.11</v>
          </cell>
          <cell r="F31">
            <v>0</v>
          </cell>
          <cell r="G31">
            <v>0</v>
          </cell>
          <cell r="H31">
            <v>0</v>
          </cell>
          <cell r="I31">
            <v>11</v>
          </cell>
          <cell r="J31">
            <v>16.05</v>
          </cell>
          <cell r="K31">
            <v>0</v>
          </cell>
          <cell r="L31">
            <v>802887.11</v>
          </cell>
          <cell r="M31">
            <v>802887.11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usljed umanjenja</v>
          </cell>
          <cell r="D32">
            <v>696.32</v>
          </cell>
          <cell r="E32">
            <v>49030.16</v>
          </cell>
          <cell r="F32">
            <v>0</v>
          </cell>
          <cell r="G32">
            <v>0</v>
          </cell>
          <cell r="H32">
            <v>-48333.840000000004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019202</v>
          </cell>
          <cell r="B33" t="str">
            <v>Ispravka vrijednosti objekata za neposredno obavljanje djelatnosti osiguranja u Crnoj Gori usljed uvećanja</v>
          </cell>
          <cell r="C33" t="str">
            <v>Ispravka vrijednosti opreme za neposredno obavljanje djelatnosti osiguranja zbog amortizacije-transp.sredstva</v>
          </cell>
          <cell r="D33">
            <v>0</v>
          </cell>
          <cell r="E33">
            <v>613357.26</v>
          </cell>
          <cell r="F33">
            <v>66307.399999999994</v>
          </cell>
          <cell r="G33">
            <v>18107.8</v>
          </cell>
          <cell r="H33">
            <v>-565157.66</v>
          </cell>
          <cell r="I33">
            <v>113</v>
          </cell>
          <cell r="J33">
            <v>16.05</v>
          </cell>
          <cell r="K33">
            <v>0</v>
          </cell>
          <cell r="L33">
            <v>0</v>
          </cell>
          <cell r="M33">
            <v>407295.14</v>
          </cell>
          <cell r="N33">
            <v>0</v>
          </cell>
          <cell r="O33">
            <v>74637.320000000007</v>
          </cell>
          <cell r="P33">
            <v>-481932.46</v>
          </cell>
        </row>
        <row r="34">
          <cell r="A34" t="str">
            <v>0192021</v>
          </cell>
          <cell r="B34" t="str">
            <v>Ispravka vrijednosti objekata za neposredno obavljanje djelatnosti osiguranja u Crnoj Gori usljed umanjenja</v>
          </cell>
          <cell r="C34" t="str">
            <v>ISPRAVKA VRIJEDNOSTI OPREME ZA NEPOSREDNO OBAVLJANJE DJELATNOSTI OSIGURANJA ZBOG AMORTIZACIJE-TRANSP.SREDSTVA FINANSIJSKI LIZING</v>
          </cell>
          <cell r="D34">
            <v>0</v>
          </cell>
          <cell r="E34">
            <v>18595.52</v>
          </cell>
          <cell r="F34">
            <v>0</v>
          </cell>
          <cell r="G34">
            <v>1854.84</v>
          </cell>
          <cell r="H34">
            <v>-20450.36</v>
          </cell>
          <cell r="I34">
            <v>113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019203</v>
          </cell>
          <cell r="B35" t="str">
            <v>ISPRAVKA VRIJEDNOSTI ZEMLJISTA ZA NEPOSREDNO OBAVLJANJE DJELATNOSTI OSIGURANJA U CRNOJ GORI USLJED UMANJENJA</v>
          </cell>
          <cell r="C35" t="str">
            <v>Ispravka vrijednosti opreme za neposredno obavljanje djelatnosti osiguranja zbog amortizacije-ptt oprema</v>
          </cell>
          <cell r="D35">
            <v>0</v>
          </cell>
          <cell r="E35">
            <v>127861.54</v>
          </cell>
          <cell r="F35">
            <v>0</v>
          </cell>
          <cell r="G35">
            <v>841.01</v>
          </cell>
          <cell r="H35">
            <v>-128702.54999999999</v>
          </cell>
          <cell r="I35">
            <v>113</v>
          </cell>
          <cell r="J35">
            <v>16.05</v>
          </cell>
          <cell r="K35">
            <v>0</v>
          </cell>
          <cell r="L35">
            <v>0</v>
          </cell>
          <cell r="M35">
            <v>59101.11</v>
          </cell>
          <cell r="N35">
            <v>0</v>
          </cell>
          <cell r="O35">
            <v>12435.23</v>
          </cell>
          <cell r="P35">
            <v>-71536.34</v>
          </cell>
        </row>
        <row r="36">
          <cell r="A36" t="str">
            <v>019204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amortizacije-kanc.namjestaj</v>
          </cell>
          <cell r="D36">
            <v>0</v>
          </cell>
          <cell r="E36">
            <v>597469.97</v>
          </cell>
          <cell r="F36">
            <v>0</v>
          </cell>
          <cell r="G36">
            <v>5402.03</v>
          </cell>
          <cell r="H36">
            <v>-602872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278064.45</v>
          </cell>
          <cell r="N36">
            <v>0</v>
          </cell>
          <cell r="O36">
            <v>71078.89</v>
          </cell>
          <cell r="P36">
            <v>-349143.34</v>
          </cell>
        </row>
        <row r="37">
          <cell r="A37" t="str">
            <v>019205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amortizacije-el.racunari</v>
          </cell>
          <cell r="D37">
            <v>0</v>
          </cell>
          <cell r="E37">
            <v>915451.46</v>
          </cell>
          <cell r="F37">
            <v>0</v>
          </cell>
          <cell r="G37">
            <v>18080.88</v>
          </cell>
          <cell r="H37">
            <v>-933532.34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475267.94</v>
          </cell>
          <cell r="N37">
            <v>0</v>
          </cell>
          <cell r="O37">
            <v>114603.8</v>
          </cell>
          <cell r="P37">
            <v>-589871.74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AMORTIZACIJE-EL.RACUNARI UZETE NA FINANASIJSKI LIZING</v>
          </cell>
          <cell r="D38">
            <v>0</v>
          </cell>
          <cell r="E38">
            <v>97007.43</v>
          </cell>
          <cell r="F38">
            <v>0</v>
          </cell>
          <cell r="G38">
            <v>2487.2800000000002</v>
          </cell>
          <cell r="H38">
            <v>-99494.709999999992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019206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amortizacije-ostala oprema</v>
          </cell>
          <cell r="D39">
            <v>0</v>
          </cell>
          <cell r="E39">
            <v>444155.69</v>
          </cell>
          <cell r="F39">
            <v>0</v>
          </cell>
          <cell r="G39">
            <v>14514.4</v>
          </cell>
          <cell r="H39">
            <v>-458670.09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169066.9</v>
          </cell>
          <cell r="N39">
            <v>0</v>
          </cell>
          <cell r="O39">
            <v>32130.47</v>
          </cell>
          <cell r="P39">
            <v>-201197.37</v>
          </cell>
        </row>
        <row r="40">
          <cell r="A40" t="str">
            <v>019207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amortizacije-tehn.pregled</v>
          </cell>
          <cell r="D40">
            <v>0</v>
          </cell>
          <cell r="E40">
            <v>546664.28</v>
          </cell>
          <cell r="F40">
            <v>0</v>
          </cell>
          <cell r="G40">
            <v>31713.08</v>
          </cell>
          <cell r="H40">
            <v>-578377.36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36611.050000000003</v>
          </cell>
          <cell r="N40">
            <v>0</v>
          </cell>
          <cell r="O40">
            <v>59566.36</v>
          </cell>
          <cell r="P40">
            <v>-96177.41</v>
          </cell>
        </row>
        <row r="41">
          <cell r="A41" t="str">
            <v>01921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usljed uvećanja</v>
          </cell>
          <cell r="D41">
            <v>139238</v>
          </cell>
          <cell r="E41">
            <v>139238</v>
          </cell>
          <cell r="F41">
            <v>0</v>
          </cell>
          <cell r="G41">
            <v>0</v>
          </cell>
          <cell r="H41">
            <v>0</v>
          </cell>
          <cell r="I41">
            <v>113</v>
          </cell>
          <cell r="J41">
            <v>16.05</v>
          </cell>
          <cell r="K41">
            <v>0</v>
          </cell>
          <cell r="L41">
            <v>139238</v>
          </cell>
          <cell r="M41">
            <v>139238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02100</v>
          </cell>
          <cell r="B42" t="str">
            <v>Ispravka vrijednosti opreme za neposredno obavljanje djelatnosti osiguranja zbog amortizacije-ostala oprema</v>
          </cell>
          <cell r="C42" t="str">
            <v>OBVEZNICE, ODNOSNO DRUGE DUŽNIČKE HARTIJE OD VRIJEDNOSTI KOJIMA SE TRGUJE NA ORGANIZOVANOM TRŽIŠTU HARTIJA OD VRIJEDNOSTI-NLB OBVEZNICE</v>
          </cell>
          <cell r="D42">
            <v>400000</v>
          </cell>
          <cell r="E42">
            <v>400000</v>
          </cell>
          <cell r="F42">
            <v>0</v>
          </cell>
          <cell r="G42">
            <v>0</v>
          </cell>
          <cell r="H42">
            <v>0</v>
          </cell>
          <cell r="I42">
            <v>26</v>
          </cell>
          <cell r="J42">
            <v>18.03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02101</v>
          </cell>
          <cell r="B43" t="str">
            <v>Ispravka vrijednosti opreme za neposredno obavljanje djelatnosti osiguranja zbog amortizacije-tehn.pregled</v>
          </cell>
          <cell r="C43" t="str">
            <v>OBVEZNICE, ODNOSNO DRUGE DUŽNIČKE HARTIJE OD VRIJEDNOSTI KOJIMA SE TRGUJE NA ORGANIZOVANOM TRŽIŠTU HARTIJA OD VRIJEDNOSTI-EURO OBVEZNICE 10.03.2021.</v>
          </cell>
          <cell r="D43">
            <v>742102.5</v>
          </cell>
          <cell r="E43">
            <v>742102.5</v>
          </cell>
          <cell r="F43">
            <v>0</v>
          </cell>
          <cell r="G43">
            <v>0</v>
          </cell>
          <cell r="H43">
            <v>0</v>
          </cell>
          <cell r="I43">
            <v>26</v>
          </cell>
          <cell r="J43">
            <v>17.03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02201</v>
          </cell>
          <cell r="B44" t="str">
            <v>Ispravka vrijednosti opreme za neposredno obavljanje djelatnosti osiguranja usljed uvećanja</v>
          </cell>
          <cell r="C44" t="str">
            <v>AKCIJE KOJIMA SE TRGUJE NA ORGANIZOVANOM TRŽIŠTU HARTIJA OD VRIJEDNOSTI (OSIM AKCIJA NA KONTU 0231)-DUNAV RE</v>
          </cell>
          <cell r="D44">
            <v>54240.69</v>
          </cell>
          <cell r="E44">
            <v>0</v>
          </cell>
          <cell r="F44">
            <v>0</v>
          </cell>
          <cell r="G44">
            <v>1348.82</v>
          </cell>
          <cell r="H44">
            <v>52891.87</v>
          </cell>
          <cell r="I44">
            <v>33</v>
          </cell>
          <cell r="J44">
            <v>17.04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02205</v>
          </cell>
          <cell r="B45" t="str">
            <v>OBVEZNICE, ODNOSNO DRUGE DUŽNIČKE HARTIJE OD VRIJEDNOSTI KOJIMA SE TRGUJE NA ORGANIZOVANOM TRŽIŠTU HARTIJA OD VRIJEDNOSTI-NLB OBVEZNICE</v>
          </cell>
          <cell r="D45">
            <v>5.8999999999999998E-5</v>
          </cell>
          <cell r="E45">
            <v>0</v>
          </cell>
          <cell r="F45">
            <v>0</v>
          </cell>
          <cell r="G45">
            <v>0</v>
          </cell>
          <cell r="H45">
            <v>5.8999999999999998E-5</v>
          </cell>
          <cell r="I45">
            <v>0</v>
          </cell>
          <cell r="J45">
            <v>0</v>
          </cell>
          <cell r="K45">
            <v>0</v>
          </cell>
          <cell r="L45">
            <v>5.8999999999999998E-5</v>
          </cell>
          <cell r="M45">
            <v>0</v>
          </cell>
          <cell r="N45">
            <v>0</v>
          </cell>
          <cell r="O45">
            <v>0</v>
          </cell>
          <cell r="P45">
            <v>5.8999999999999998E-5</v>
          </cell>
        </row>
        <row r="46">
          <cell r="A46" t="str">
            <v>02395</v>
          </cell>
          <cell r="B46" t="str">
            <v>OBVEZNICE, ODNOSNO DRUGE DUŽNIČKE HARTIJE OD VRIJEDNOSTI KOJIMA SE TRGUJE NA ORGANIZOVANOM TRŽIŠTU HARTIJA OD VRIJEDNOSTI-EURO OBVEZNICE 10.03.2021.</v>
          </cell>
          <cell r="D46">
            <v>0.69</v>
          </cell>
          <cell r="E46">
            <v>0</v>
          </cell>
          <cell r="F46">
            <v>0</v>
          </cell>
          <cell r="G46">
            <v>0</v>
          </cell>
          <cell r="H46">
            <v>0.69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0242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Ulaganje u plemenite metale, drago kamenje, umjetnička djela i slično</v>
          </cell>
          <cell r="D47">
            <v>231969.6</v>
          </cell>
          <cell r="E47">
            <v>0</v>
          </cell>
          <cell r="F47">
            <v>0</v>
          </cell>
          <cell r="G47">
            <v>0</v>
          </cell>
          <cell r="H47">
            <v>231969.6</v>
          </cell>
          <cell r="I47">
            <v>114</v>
          </cell>
          <cell r="J47">
            <v>17.11</v>
          </cell>
          <cell r="K47">
            <v>0</v>
          </cell>
          <cell r="L47">
            <v>158769.60000000001</v>
          </cell>
          <cell r="M47">
            <v>0</v>
          </cell>
          <cell r="N47">
            <v>5850</v>
          </cell>
          <cell r="O47">
            <v>0</v>
          </cell>
          <cell r="P47">
            <v>164619.6</v>
          </cell>
        </row>
        <row r="48">
          <cell r="A48" t="str">
            <v>02429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ISPRAVKA VRIJEDNOSTI DUGOROČNIH DEPOZITA I DRUGIH DUGOROČNIH FINANSIJSKIH ULAGANJA USLJED UMANJENJA-UMJETNIČKA DJELA</v>
          </cell>
          <cell r="D48">
            <v>0</v>
          </cell>
          <cell r="E48">
            <v>48375.199999999997</v>
          </cell>
          <cell r="F48">
            <v>0</v>
          </cell>
          <cell r="G48">
            <v>0</v>
          </cell>
          <cell r="H48">
            <v>-48375.199999999997</v>
          </cell>
          <cell r="I48">
            <v>114</v>
          </cell>
          <cell r="J48">
            <v>17.11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02470</v>
          </cell>
          <cell r="B49" t="str">
            <v>AKCIJE KOJIMA SE TRGUJE NA ORGANIZOVANOM TRŽIŠTU HARTIJA OD VRIJEDNOSTI (OSIM AKCIJA NA KONTU 0231)-DUNAV RE</v>
          </cell>
          <cell r="C49" t="str">
            <v>DRUGA DUGOROČNA FINANSIJSKA ULAGANJA-POTRAZIVANJA ZA STAMBENE KREDITE</v>
          </cell>
          <cell r="D49">
            <v>52309.93</v>
          </cell>
          <cell r="E49">
            <v>1653</v>
          </cell>
          <cell r="F49">
            <v>0</v>
          </cell>
          <cell r="G49">
            <v>2764.12</v>
          </cell>
          <cell r="H49">
            <v>47892.81</v>
          </cell>
          <cell r="I49">
            <v>35</v>
          </cell>
          <cell r="J49">
            <v>19.079999999999998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02478</v>
          </cell>
          <cell r="C50" t="str">
            <v>DRUGA DUGOROČNA FINANSIJSKA ULAGANJA-LOVĆEN AUTO</v>
          </cell>
          <cell r="D50">
            <v>1984970.68</v>
          </cell>
          <cell r="E50">
            <v>0</v>
          </cell>
          <cell r="F50">
            <v>0</v>
          </cell>
          <cell r="G50">
            <v>0</v>
          </cell>
          <cell r="H50">
            <v>1984970.68</v>
          </cell>
          <cell r="I50">
            <v>21</v>
          </cell>
          <cell r="J50">
            <v>17.059999999999999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02479</v>
          </cell>
          <cell r="B51" t="str">
            <v>Ispravka vrijednosti investicionih nekretnina zbog amortizacije i umanjenja</v>
          </cell>
          <cell r="C51" t="str">
            <v>DRUGA DUGOROČNA FINANSIJSKA ULAGANJA-PRODATA OPREMA TC BOŽOVIĆ</v>
          </cell>
          <cell r="D51">
            <v>24061.79</v>
          </cell>
          <cell r="E51">
            <v>0</v>
          </cell>
          <cell r="F51">
            <v>0</v>
          </cell>
          <cell r="G51">
            <v>0</v>
          </cell>
          <cell r="H51">
            <v>24061.79</v>
          </cell>
          <cell r="I51">
            <v>31</v>
          </cell>
          <cell r="J51">
            <v>17.059999999999999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0249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dugoročnih depozita i drugih dugoročnih finansijskih ulaganja usljed umanjenja-stambeni krediti</v>
          </cell>
          <cell r="D52">
            <v>0</v>
          </cell>
          <cell r="E52">
            <v>5327.5</v>
          </cell>
          <cell r="F52">
            <v>0</v>
          </cell>
          <cell r="G52">
            <v>0</v>
          </cell>
          <cell r="H52">
            <v>-5327.5</v>
          </cell>
          <cell r="I52">
            <v>35</v>
          </cell>
          <cell r="J52">
            <v>19.079999999999998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02490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DUGOROČNIH DEPOZITA I DRUGIH DUGOROČNIH FINANSIJSKIH ULAGANJA USLJED DISKONTOVANJA-STAMBENI KREDITI</v>
          </cell>
          <cell r="D53">
            <v>0</v>
          </cell>
          <cell r="E53">
            <v>7499.48</v>
          </cell>
          <cell r="F53">
            <v>0</v>
          </cell>
          <cell r="G53">
            <v>0</v>
          </cell>
          <cell r="H53">
            <v>-7499.48</v>
          </cell>
          <cell r="I53">
            <v>35</v>
          </cell>
          <cell r="J53">
            <v>19.079999999999998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02600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UDJELI U PRIVREDNIM DRUŠTVIMA-NACIONALNI BIRO OSIGURAVACA CRNE GORE</v>
          </cell>
          <cell r="D54">
            <v>50000</v>
          </cell>
          <cell r="E54">
            <v>0</v>
          </cell>
          <cell r="F54">
            <v>0</v>
          </cell>
          <cell r="G54">
            <v>0</v>
          </cell>
          <cell r="H54">
            <v>50000</v>
          </cell>
          <cell r="I54">
            <v>25</v>
          </cell>
          <cell r="J54">
            <v>17.14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0270</v>
          </cell>
          <cell r="C55" t="str">
            <v>Dugoročna poslovna potraživanja po osnovu osiguravajućih odnosa</v>
          </cell>
          <cell r="D55">
            <v>0</v>
          </cell>
          <cell r="E55">
            <v>45</v>
          </cell>
          <cell r="F55">
            <v>45</v>
          </cell>
          <cell r="G55">
            <v>0</v>
          </cell>
          <cell r="H55">
            <v>0</v>
          </cell>
          <cell r="I55">
            <v>0</v>
          </cell>
          <cell r="J55">
            <v>17.09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0285</v>
          </cell>
          <cell r="B56" t="str">
            <v>Ulaganje u plemenite metale, drago kamenje, umjetnička djela i slično</v>
          </cell>
          <cell r="D56">
            <v>0</v>
          </cell>
          <cell r="E56">
            <v>102</v>
          </cell>
          <cell r="F56">
            <v>102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0287</v>
          </cell>
          <cell r="B57" t="str">
            <v>ISPRAVKA VRIJEDNOSTI DUGOROČNIH DEPOZITA I DRUGIH DUGOROČNIH FINANSIJSKIH ULAGANJA USLJED UMANJENJA-UMJETNIČKA DJELA</v>
          </cell>
          <cell r="D57">
            <v>0</v>
          </cell>
          <cell r="E57">
            <v>794.43</v>
          </cell>
          <cell r="F57">
            <v>794.43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03202</v>
          </cell>
          <cell r="B58" t="str">
            <v>DRUGA DUGOROČNA FINANSIJSKA ULAGANJA-POTRAZIVANJA ZA STAMBENE KREDITE</v>
          </cell>
          <cell r="C58" t="str">
            <v>Akcije kojima se trguje na organizovanom tržištu hartija od vrijednosti-dunav re zivot</v>
          </cell>
          <cell r="D58">
            <v>113414.19</v>
          </cell>
          <cell r="E58">
            <v>113414.19</v>
          </cell>
          <cell r="F58">
            <v>0</v>
          </cell>
          <cell r="G58">
            <v>0</v>
          </cell>
          <cell r="H58">
            <v>0</v>
          </cell>
          <cell r="I58">
            <v>33000</v>
          </cell>
          <cell r="J58">
            <v>17.04</v>
          </cell>
          <cell r="K58">
            <v>0</v>
          </cell>
          <cell r="L58">
            <v>149023.26999999999</v>
          </cell>
          <cell r="M58">
            <v>0</v>
          </cell>
          <cell r="N58">
            <v>-149023.26999999999</v>
          </cell>
          <cell r="O58">
            <v>0</v>
          </cell>
          <cell r="P58">
            <v>0</v>
          </cell>
        </row>
        <row r="59">
          <cell r="A59" t="str">
            <v>0351</v>
          </cell>
          <cell r="B59" t="str">
            <v>Ispravka vrijednosti dugoročnih depozita i drugih dugoročnih finansijskih ulaganja usljed umanjenja-stambeni krediti</v>
          </cell>
          <cell r="C59" t="str">
            <v>Investicione nekretnine vrijednovane po modelu nabavne vrijednosti</v>
          </cell>
          <cell r="D59">
            <v>2829956.32</v>
          </cell>
          <cell r="E59">
            <v>2829956.32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17.07</v>
          </cell>
          <cell r="K59">
            <v>0</v>
          </cell>
          <cell r="L59">
            <v>8517181.9399999995</v>
          </cell>
          <cell r="M59">
            <v>0</v>
          </cell>
          <cell r="N59">
            <v>-8517181.9399999995</v>
          </cell>
          <cell r="O59">
            <v>0</v>
          </cell>
          <cell r="P59">
            <v>0</v>
          </cell>
        </row>
        <row r="60">
          <cell r="A60" t="str">
            <v>0710</v>
          </cell>
          <cell r="B60" t="str">
            <v>ISPRAVKA VRIJEDNOSTI DUGOROČNIH DEPOZITA I DRUGIH DUGOROČNIH FINANSIJSKIH ULAGANJA USLJED DISKONTOVANJA-STAMBENI KREDITI</v>
          </cell>
          <cell r="C60" t="str">
            <v>Obveznice, odnosno druge dužničke hartije od vrijednosti, kojima se trguje na organizovanom tržištu hartija od vrijednosti</v>
          </cell>
          <cell r="D60">
            <v>550000</v>
          </cell>
          <cell r="E60">
            <v>550000</v>
          </cell>
          <cell r="F60">
            <v>0</v>
          </cell>
          <cell r="G60">
            <v>0</v>
          </cell>
          <cell r="H60">
            <v>0</v>
          </cell>
          <cell r="I60">
            <v>26</v>
          </cell>
          <cell r="J60">
            <v>18.03</v>
          </cell>
          <cell r="K60">
            <v>0</v>
          </cell>
          <cell r="L60">
            <v>2000000</v>
          </cell>
          <cell r="M60">
            <v>150000</v>
          </cell>
          <cell r="N60">
            <v>150000</v>
          </cell>
          <cell r="O60">
            <v>150000</v>
          </cell>
          <cell r="P60">
            <v>1850000</v>
          </cell>
        </row>
        <row r="61">
          <cell r="A61" t="str">
            <v>07101</v>
          </cell>
          <cell r="B61" t="str">
            <v>Ulaganja u zemljišta koje ne služe za pokriće tehničkuh rezervi</v>
          </cell>
          <cell r="C61" t="str">
            <v>OBVEZNICE, ODNOSNO DRUGE DUŽNIČKE HARTIJE OD VRIJEDNOSTI, KOJIMA SE TRGUJE NA ORGANIZOVANOM TRŽIŠTU HARTIJA OD VRIJEDNOSTI-EURO OBVEZNICE CG-2015</v>
          </cell>
          <cell r="D61">
            <v>1049870</v>
          </cell>
          <cell r="E61">
            <v>1049870</v>
          </cell>
          <cell r="F61">
            <v>0</v>
          </cell>
          <cell r="G61">
            <v>0</v>
          </cell>
          <cell r="H61">
            <v>0</v>
          </cell>
          <cell r="I61">
            <v>26</v>
          </cell>
          <cell r="J61">
            <v>17.03</v>
          </cell>
          <cell r="K61">
            <v>0</v>
          </cell>
          <cell r="L61">
            <v>1086030.28</v>
          </cell>
          <cell r="M61">
            <v>0</v>
          </cell>
          <cell r="N61">
            <v>5061761.22</v>
          </cell>
          <cell r="O61">
            <v>664390.5</v>
          </cell>
          <cell r="P61">
            <v>5483401</v>
          </cell>
        </row>
        <row r="62">
          <cell r="A62" t="str">
            <v>071011</v>
          </cell>
          <cell r="B62" t="str">
            <v>Ulaganja u objekte koje ne služe za pokriće tehničkih rezervi</v>
          </cell>
          <cell r="C62" t="str">
            <v>EURO OBVEZNICE MONTENEGRO 09.12.2016. KOJIMA SE TRGUJE NA ORGANIZOVANOM TRŽIŠTU HARTIJA OD VRIJEDNOSTI</v>
          </cell>
          <cell r="D62">
            <v>1729090.3</v>
          </cell>
          <cell r="E62">
            <v>1729090.3</v>
          </cell>
          <cell r="F62">
            <v>0</v>
          </cell>
          <cell r="G62">
            <v>0</v>
          </cell>
          <cell r="H62">
            <v>0</v>
          </cell>
          <cell r="I62">
            <v>26</v>
          </cell>
          <cell r="J62">
            <v>17.03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071012</v>
          </cell>
          <cell r="B63" t="str">
            <v>Nabavna vrijednost drugih nekretnina, postrojenja i opreme koji nisu namijenjeni za neposredno obavljanje djelatnosti osiguranja</v>
          </cell>
          <cell r="C63" t="str">
            <v>EURO OBVEZNICE MONTENEGRO 20.05.2019. KOJIMA SE TRGUJE NA ORGANIZOVANOM TRŽIŠTU HARTIJA OD VRIJEDNOSTI</v>
          </cell>
          <cell r="D63">
            <v>11310023.060000001</v>
          </cell>
          <cell r="E63">
            <v>0</v>
          </cell>
          <cell r="F63">
            <v>0</v>
          </cell>
          <cell r="G63">
            <v>0</v>
          </cell>
          <cell r="H63">
            <v>11310023.060000001</v>
          </cell>
          <cell r="I63">
            <v>26</v>
          </cell>
          <cell r="J63">
            <v>17.03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0710121</v>
          </cell>
          <cell r="B64" t="str">
            <v>UDJELI U PRIVREDNIM DRUŠTVIMA-NACIONALNI BIRO OSIGURAVACA CRNE GORE</v>
          </cell>
          <cell r="C64" t="str">
            <v>EURO OBVEZNICE MONTENEGRO 20.05.2019.-REVALORIZACIJA</v>
          </cell>
          <cell r="D64">
            <v>482876.04</v>
          </cell>
          <cell r="E64">
            <v>0</v>
          </cell>
          <cell r="F64">
            <v>0</v>
          </cell>
          <cell r="G64">
            <v>44166.42</v>
          </cell>
          <cell r="H64">
            <v>438709.62</v>
          </cell>
          <cell r="I64">
            <v>26</v>
          </cell>
          <cell r="J64">
            <v>17.03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0710122</v>
          </cell>
          <cell r="B65" t="str">
            <v>UDJELI U PRIVREDNIM DRUŠTVIMA-TRIGLAV UPRAVLJANJE NEKRETNINAMA</v>
          </cell>
          <cell r="C65" t="str">
            <v>EURO OBVEZNICE MONTENEGRO 20.05.2019.-AMORTIZACIJA RAZLIKE</v>
          </cell>
          <cell r="D65">
            <v>0</v>
          </cell>
          <cell r="E65">
            <v>230332.63</v>
          </cell>
          <cell r="F65">
            <v>0</v>
          </cell>
          <cell r="G65">
            <v>20734.54</v>
          </cell>
          <cell r="H65">
            <v>-251067.17</v>
          </cell>
          <cell r="I65">
            <v>26</v>
          </cell>
          <cell r="J65">
            <v>17.03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071013</v>
          </cell>
          <cell r="B66" t="str">
            <v>Akcije kojima se trguje na organizovanom tržištu hartija od vrijednosti-dunav re zivot</v>
          </cell>
          <cell r="C66" t="str">
            <v>OBVEZNICE, ODNOSNO DRUGE DUŽNIČKE HARTIJE OD VRIJEDNOSTI, KOJIMA SE TRGUJE NA ORGANIZOVANOM TRŽIŠTU HARTIJA OD VRIJEDNOSTI-EURO OBVEZNICE CG-18.03.2020.</v>
          </cell>
          <cell r="D66">
            <v>5370170.7999999998</v>
          </cell>
          <cell r="E66">
            <v>0</v>
          </cell>
          <cell r="F66">
            <v>0</v>
          </cell>
          <cell r="G66">
            <v>0</v>
          </cell>
          <cell r="H66">
            <v>5370170.7999999998</v>
          </cell>
          <cell r="I66">
            <v>26</v>
          </cell>
          <cell r="J66">
            <v>17.03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0710131</v>
          </cell>
          <cell r="B67" t="str">
            <v>Investicione nekretnine vrijednovane po modelu nabavne vrijednosti</v>
          </cell>
          <cell r="C67" t="str">
            <v>EURO OBVEZNICE CG-18.03.2020.-REVALORIZACIJA</v>
          </cell>
          <cell r="D67">
            <v>345020.85</v>
          </cell>
          <cell r="E67">
            <v>0</v>
          </cell>
          <cell r="F67">
            <v>0</v>
          </cell>
          <cell r="G67">
            <v>28250.84</v>
          </cell>
          <cell r="H67">
            <v>316770.00999999995</v>
          </cell>
          <cell r="I67">
            <v>26</v>
          </cell>
          <cell r="J67">
            <v>17.03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0710132</v>
          </cell>
          <cell r="B68" t="str">
            <v>Obveznice, odnosno druge dužničke hartije od vrijednosti, kojima se trguje na organizovanom tržištu hartija od vrijednosti</v>
          </cell>
          <cell r="C68" t="str">
            <v>EURO OBVEZNICE CG-18.03.2020.-AMORTIZACIJA RAZLIKE</v>
          </cell>
          <cell r="D68">
            <v>97501.83</v>
          </cell>
          <cell r="E68">
            <v>0</v>
          </cell>
          <cell r="F68">
            <v>13330.88</v>
          </cell>
          <cell r="G68">
            <v>0</v>
          </cell>
          <cell r="H68">
            <v>110832.71</v>
          </cell>
          <cell r="I68">
            <v>26</v>
          </cell>
          <cell r="J68">
            <v>17.03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CG-10.03.2021.</v>
          </cell>
          <cell r="D69">
            <v>6690460.5</v>
          </cell>
          <cell r="E69">
            <v>0</v>
          </cell>
          <cell r="F69">
            <v>0</v>
          </cell>
          <cell r="G69">
            <v>0</v>
          </cell>
          <cell r="H69">
            <v>6690460.5</v>
          </cell>
          <cell r="I69">
            <v>26</v>
          </cell>
          <cell r="J69">
            <v>17.03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0710141</v>
          </cell>
          <cell r="B70" t="str">
            <v>EURO OBVEZNICE MONTENEGRO 09.12.2016. KOJIMA SE TRGUJE NA ORGANIZOVANOM TRŽIŠTU HARTIJA OD VRIJEDNOSTI</v>
          </cell>
          <cell r="C70" t="str">
            <v>EURO OBVEZNICE CG-10.03.2021.-REVALORIZACIJA</v>
          </cell>
          <cell r="D70">
            <v>441236.71</v>
          </cell>
          <cell r="E70">
            <v>0</v>
          </cell>
          <cell r="F70">
            <v>0</v>
          </cell>
          <cell r="G70">
            <v>14768.2</v>
          </cell>
          <cell r="H70">
            <v>426468.51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0710142</v>
          </cell>
          <cell r="B71" t="str">
            <v>EUROOBVEZNICE MONTENEGRO 09.12.2016.-REVALORIZACIJA</v>
          </cell>
          <cell r="C71" t="str">
            <v>EURO OBVEZNICE CG-10.03.2021.-AMORTIZACIJA RAZLIKE</v>
          </cell>
          <cell r="D71">
            <v>0</v>
          </cell>
          <cell r="E71">
            <v>75697.210000000006</v>
          </cell>
          <cell r="F71">
            <v>0</v>
          </cell>
          <cell r="G71">
            <v>14799.8</v>
          </cell>
          <cell r="H71">
            <v>-90497.010000000009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0711</v>
          </cell>
          <cell r="B72" t="str">
            <v>EUROOBVEZNICE MONTENEGRO 09.12.2016.-AMORTIZACIJA RAZLIKE</v>
          </cell>
          <cell r="C72" t="str">
            <v>Obveznice, odnosno druge dužničke hartije od vrijednosti, kojima se ne trguje na organizovanom tržištu hartija od vrijednosti</v>
          </cell>
          <cell r="D72">
            <v>1.86</v>
          </cell>
          <cell r="E72">
            <v>1.86</v>
          </cell>
          <cell r="F72">
            <v>0</v>
          </cell>
          <cell r="G72">
            <v>0</v>
          </cell>
          <cell r="H72">
            <v>0</v>
          </cell>
          <cell r="I72">
            <v>33</v>
          </cell>
          <cell r="J72">
            <v>17.03</v>
          </cell>
          <cell r="K72">
            <v>0</v>
          </cell>
          <cell r="L72">
            <v>1.86</v>
          </cell>
          <cell r="M72">
            <v>1.86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07201</v>
          </cell>
          <cell r="B73" t="str">
            <v>EURO OBVEZNICE MONTENEGRO 20.05.2019. KOJIMA SE TRGUJE NA ORGANIZOVANOM TRŽIŠTU HARTIJA OD VRIJEDNOSTI</v>
          </cell>
          <cell r="C73" t="str">
            <v>AKCIJE KOJIMA SE TRGUJE NA ORGANIZOVANOM TRŽIŠTU HARTIJA OD VRIJEDNOSTI-PODGORIČKA BANKA</v>
          </cell>
          <cell r="D73">
            <v>47500.95</v>
          </cell>
          <cell r="E73">
            <v>0</v>
          </cell>
          <cell r="F73">
            <v>0</v>
          </cell>
          <cell r="G73">
            <v>83848.210000000006</v>
          </cell>
          <cell r="H73">
            <v>47500.95</v>
          </cell>
          <cell r="I73">
            <v>33</v>
          </cell>
          <cell r="J73">
            <v>17.04</v>
          </cell>
          <cell r="K73">
            <v>0</v>
          </cell>
          <cell r="L73">
            <v>0</v>
          </cell>
          <cell r="M73">
            <v>0</v>
          </cell>
          <cell r="N73">
            <v>33250</v>
          </cell>
          <cell r="O73">
            <v>12825</v>
          </cell>
          <cell r="P73">
            <v>20425</v>
          </cell>
        </row>
        <row r="74">
          <cell r="A74" t="str">
            <v>07203</v>
          </cell>
          <cell r="B74" t="str">
            <v>EURO OBVEZNICE MONTENEGRO 20.05.2019.-REVALORIZACIJA</v>
          </cell>
          <cell r="C74" t="str">
            <v>AKCIJE KOJIMA SE TRGUJE NA ORGANIZOVANOM TRŽIŠTU HARTIJA OD VRIJEDNOSTI- INVEST MONTENEGRO BANKA</v>
          </cell>
          <cell r="D74">
            <v>15528.77</v>
          </cell>
          <cell r="E74">
            <v>0</v>
          </cell>
          <cell r="F74">
            <v>0</v>
          </cell>
          <cell r="G74">
            <v>2950.43</v>
          </cell>
          <cell r="H74">
            <v>12578.34</v>
          </cell>
          <cell r="I74">
            <v>33</v>
          </cell>
          <cell r="J74">
            <v>17.04</v>
          </cell>
          <cell r="K74">
            <v>0</v>
          </cell>
          <cell r="L74">
            <v>0</v>
          </cell>
          <cell r="M74">
            <v>0</v>
          </cell>
          <cell r="N74">
            <v>97717.759999999995</v>
          </cell>
          <cell r="O74">
            <v>0</v>
          </cell>
          <cell r="P74">
            <v>97717.759999999995</v>
          </cell>
        </row>
        <row r="75">
          <cell r="A75" t="str">
            <v>07204</v>
          </cell>
          <cell r="B75" t="str">
            <v>EURO OBVEZNICE MONTENEGRO 20.05.2019.-AMORTIZACIJA RAZLIKE</v>
          </cell>
          <cell r="C75" t="str">
            <v>AKCIJE KOJIMA SE TRGUJE NA ORGANIZOVANOM TRŽIŠTU HARTIJA OD VRIJEDNOSTI- LUKA BAR</v>
          </cell>
          <cell r="D75">
            <v>631.79999999999995</v>
          </cell>
          <cell r="E75">
            <v>0</v>
          </cell>
          <cell r="F75">
            <v>94.77</v>
          </cell>
          <cell r="G75">
            <v>0</v>
          </cell>
          <cell r="H75">
            <v>726.56999999999994</v>
          </cell>
          <cell r="I75">
            <v>33</v>
          </cell>
          <cell r="J75">
            <v>17.04</v>
          </cell>
          <cell r="K75">
            <v>0</v>
          </cell>
          <cell r="L75">
            <v>0</v>
          </cell>
          <cell r="M75">
            <v>0</v>
          </cell>
          <cell r="N75">
            <v>1051.95</v>
          </cell>
          <cell r="O75">
            <v>537.03</v>
          </cell>
          <cell r="P75">
            <v>514.92000000000007</v>
          </cell>
        </row>
        <row r="76">
          <cell r="A76" t="str">
            <v>07205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AKCIJE KOJIMA SE TRGUJE NA ORGANIZOVANOM TRŽIŠTU HARTIJA OD VRIJEDNOSTI- PRVA BANKA</v>
          </cell>
          <cell r="D76">
            <v>469505.04</v>
          </cell>
          <cell r="E76">
            <v>0.95</v>
          </cell>
          <cell r="F76">
            <v>0</v>
          </cell>
          <cell r="G76">
            <v>0</v>
          </cell>
          <cell r="H76">
            <v>469504.08999999997</v>
          </cell>
          <cell r="I76">
            <v>33</v>
          </cell>
          <cell r="J76">
            <v>17.04</v>
          </cell>
          <cell r="K76">
            <v>0</v>
          </cell>
          <cell r="L76">
            <v>0</v>
          </cell>
          <cell r="M76">
            <v>0</v>
          </cell>
          <cell r="N76">
            <v>1345382</v>
          </cell>
          <cell r="O76">
            <v>461138</v>
          </cell>
          <cell r="P76">
            <v>884244</v>
          </cell>
        </row>
        <row r="77">
          <cell r="A77" t="str">
            <v>07207</v>
          </cell>
          <cell r="B77" t="str">
            <v>EURO OBVEZNICE CG-18.03.2020.-REVALORIZACIJA</v>
          </cell>
          <cell r="C77" t="str">
            <v>AKCIJE KOJIMA SE TRGUJE NA ORGANIZOVANOM TRŽIŠTU HARTIJA OD VRIJEDNOSTI- CRNAGORACOOP</v>
          </cell>
          <cell r="D77">
            <v>12902</v>
          </cell>
          <cell r="E77">
            <v>12902</v>
          </cell>
          <cell r="F77">
            <v>0</v>
          </cell>
          <cell r="G77">
            <v>0</v>
          </cell>
          <cell r="H77">
            <v>0</v>
          </cell>
          <cell r="I77">
            <v>33</v>
          </cell>
          <cell r="J77">
            <v>17.04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0740</v>
          </cell>
          <cell r="B78" t="str">
            <v>EURO OBVEZNICE CG-18.03.2020.-AMORTIZACIJA RAZLIKE</v>
          </cell>
          <cell r="C78" t="str">
            <v>Dugoročni depoziti kod banaka</v>
          </cell>
          <cell r="D78">
            <v>2069017.22</v>
          </cell>
          <cell r="E78">
            <v>1269017.219941</v>
          </cell>
          <cell r="F78">
            <v>0</v>
          </cell>
          <cell r="G78">
            <v>0</v>
          </cell>
          <cell r="H78">
            <v>800000.00005899998</v>
          </cell>
          <cell r="I78">
            <v>30</v>
          </cell>
          <cell r="J78">
            <v>18.02</v>
          </cell>
          <cell r="K78">
            <v>0</v>
          </cell>
          <cell r="L78">
            <v>2319017.6200589999</v>
          </cell>
          <cell r="M78">
            <v>769017.62</v>
          </cell>
          <cell r="N78">
            <v>-800000</v>
          </cell>
          <cell r="O78">
            <v>500000</v>
          </cell>
          <cell r="P78">
            <v>250000.00005899975</v>
          </cell>
        </row>
        <row r="79">
          <cell r="A79" t="str">
            <v>0751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Investicione nekretnine vrijednovane po modelu nabavne vrijednosti</v>
          </cell>
          <cell r="D79">
            <v>3726907.72</v>
          </cell>
          <cell r="E79">
            <v>0</v>
          </cell>
          <cell r="F79">
            <v>0</v>
          </cell>
          <cell r="G79">
            <v>0</v>
          </cell>
          <cell r="H79">
            <v>3726907.72</v>
          </cell>
          <cell r="I79">
            <v>15</v>
          </cell>
          <cell r="J79">
            <v>17.07</v>
          </cell>
          <cell r="K79">
            <v>0</v>
          </cell>
          <cell r="L79">
            <v>0</v>
          </cell>
          <cell r="M79">
            <v>0</v>
          </cell>
          <cell r="N79">
            <v>9455493.7200000007</v>
          </cell>
          <cell r="O79">
            <v>1443224.42</v>
          </cell>
          <cell r="P79">
            <v>8012269.3000000007</v>
          </cell>
        </row>
        <row r="80">
          <cell r="A80" t="str">
            <v>07510</v>
          </cell>
          <cell r="B80" t="str">
            <v>EURO OBVEZNICE CG-10.03.2021.-REVALORIZACIJA</v>
          </cell>
          <cell r="C80" t="str">
            <v>Ulaganja u zemljišta</v>
          </cell>
          <cell r="D80">
            <v>34291.4</v>
          </cell>
          <cell r="E80">
            <v>0</v>
          </cell>
          <cell r="F80">
            <v>0</v>
          </cell>
          <cell r="G80">
            <v>0</v>
          </cell>
          <cell r="H80">
            <v>34291.4</v>
          </cell>
          <cell r="I80">
            <v>14</v>
          </cell>
          <cell r="J80">
            <v>17.07</v>
          </cell>
          <cell r="K80">
            <v>0</v>
          </cell>
          <cell r="L80">
            <v>452000</v>
          </cell>
          <cell r="M80">
            <v>0</v>
          </cell>
          <cell r="N80">
            <v>1322604</v>
          </cell>
          <cell r="O80">
            <v>0</v>
          </cell>
          <cell r="P80">
            <v>1774604</v>
          </cell>
        </row>
        <row r="81">
          <cell r="A81" t="str">
            <v>0758</v>
          </cell>
          <cell r="B81" t="str">
            <v>EURO OBVEZNICE CG-10.03.2021.-AMORTIZACIJA RAZLIKE</v>
          </cell>
          <cell r="C81" t="str">
            <v>Ispravka vrijednosti investicionih nekretnina zbog amortizacije</v>
          </cell>
          <cell r="D81">
            <v>0</v>
          </cell>
          <cell r="E81">
            <v>565741.51229999994</v>
          </cell>
          <cell r="F81">
            <v>0</v>
          </cell>
          <cell r="G81">
            <v>13998.18</v>
          </cell>
          <cell r="H81">
            <v>-579739.6923</v>
          </cell>
          <cell r="I81">
            <v>15</v>
          </cell>
          <cell r="J81">
            <v>17.07</v>
          </cell>
          <cell r="K81">
            <v>0</v>
          </cell>
          <cell r="L81">
            <v>323.52999999999997</v>
          </cell>
          <cell r="M81">
            <v>453258.59230000002</v>
          </cell>
          <cell r="N81">
            <v>54442.42</v>
          </cell>
          <cell r="O81">
            <v>236764.91</v>
          </cell>
          <cell r="P81">
            <v>-635257.55229999998</v>
          </cell>
        </row>
        <row r="82">
          <cell r="A82" t="str">
            <v>07590</v>
          </cell>
          <cell r="B82" t="str">
            <v>Obveznice, odnosno druge dužničke hartije od vrijednosti, kojima se ne trguje na organizovanom tržištu hartija od vrijednosti</v>
          </cell>
          <cell r="C82" t="str">
            <v>ISPRAVKA VRIJEDNOSTI INVESTICIONIH NEKRETNINA USLJED UMANJENJA-ZGRADE</v>
          </cell>
          <cell r="D82">
            <v>0</v>
          </cell>
          <cell r="E82">
            <v>509286.64</v>
          </cell>
          <cell r="F82">
            <v>0</v>
          </cell>
          <cell r="G82">
            <v>0</v>
          </cell>
          <cell r="H82">
            <v>-509286.64</v>
          </cell>
          <cell r="I82">
            <v>15</v>
          </cell>
          <cell r="J82">
            <v>17.07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08020</v>
          </cell>
          <cell r="B83" t="str">
            <v>AKCIJE KOJIMA SE TRGUJE NA ORGANIZOVANOM TRŽIŠTU HARTIJA OD VRIJEDNOSTI-PODGORIČKA BANKA</v>
          </cell>
          <cell r="C83" t="str">
            <v>AKCIJE GRUPE DRUŠTAVA KOJE ULAZE U SASTAV IMOVINE ZA POKRIĆE TEHNIČKIH REZERVI NEŽIVOTNIH OSIGURANJA-LOVĆEN ŽIVOTNA OSIGURANJA</v>
          </cell>
          <cell r="D83">
            <v>1280000</v>
          </cell>
          <cell r="E83">
            <v>0</v>
          </cell>
          <cell r="F83">
            <v>0</v>
          </cell>
          <cell r="G83">
            <v>0</v>
          </cell>
          <cell r="H83">
            <v>1280000</v>
          </cell>
          <cell r="I83">
            <v>25</v>
          </cell>
          <cell r="J83">
            <v>17.14</v>
          </cell>
          <cell r="K83">
            <v>0</v>
          </cell>
          <cell r="L83">
            <v>0</v>
          </cell>
          <cell r="M83">
            <v>0</v>
          </cell>
          <cell r="N83">
            <v>1280000</v>
          </cell>
          <cell r="O83">
            <v>0</v>
          </cell>
          <cell r="P83">
            <v>1280000</v>
          </cell>
        </row>
        <row r="84">
          <cell r="A84" t="str">
            <v>08021</v>
          </cell>
          <cell r="B84" t="str">
            <v>AKCIJE KOJIMA SE TRGUJE NA ORGANIZOVANOM TRŽIŠTU HARTIJA OD VRIJEDNOSTI- INVEST MONTENEGRO BANKA</v>
          </cell>
          <cell r="C84" t="str">
            <v>AKCIJE GRUPE DRUŠTAVA KOJE ULAZE U SASTAV IMOVINE ZA POKRIĆE TEHNIČKIH REZERVI NEŽIVOTNIH OSIGURANJA-LOVĆEN AUTO</v>
          </cell>
          <cell r="D84">
            <v>7900000</v>
          </cell>
          <cell r="E84">
            <v>0</v>
          </cell>
          <cell r="F84">
            <v>0</v>
          </cell>
          <cell r="G84">
            <v>0</v>
          </cell>
          <cell r="H84">
            <v>7900000</v>
          </cell>
          <cell r="I84">
            <v>25</v>
          </cell>
          <cell r="J84">
            <v>17.14</v>
          </cell>
          <cell r="K84">
            <v>0</v>
          </cell>
          <cell r="L84">
            <v>0</v>
          </cell>
          <cell r="M84">
            <v>0</v>
          </cell>
          <cell r="N84">
            <v>1700000</v>
          </cell>
          <cell r="O84">
            <v>0</v>
          </cell>
          <cell r="P84">
            <v>1700000</v>
          </cell>
        </row>
        <row r="85">
          <cell r="A85" t="str">
            <v>0879</v>
          </cell>
          <cell r="B85" t="str">
            <v>AKCIJE KOJIMA SE TRGUJE NA ORGANIZOVANOM TRŽIŠTU HARTIJA OD VRIJEDNOSTI- LUKA BAR</v>
          </cell>
          <cell r="C85" t="str">
            <v>Ispravka vrijednosti finansijskih ulaganja u pridružena i zajednički kontrolisana društva usljed smanjenja</v>
          </cell>
          <cell r="D85">
            <v>0</v>
          </cell>
          <cell r="E85">
            <v>7900000</v>
          </cell>
          <cell r="F85">
            <v>0</v>
          </cell>
          <cell r="G85">
            <v>0</v>
          </cell>
          <cell r="H85">
            <v>-7900000</v>
          </cell>
          <cell r="I85">
            <v>25</v>
          </cell>
          <cell r="J85">
            <v>17.14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1</v>
          </cell>
          <cell r="B86" t="str">
            <v>AKCIJE KOJIMA SE TRGUJE NA ORGANIZOVANOM TRŽIŠTU HARTIJA OD VRIJEDNOSTI- PRVA BANKA</v>
          </cell>
          <cell r="C86" t="str">
            <v>KRATKOROČNA SREDSTVA, S IZUZETKOM ZALIHA,  I AKTIVNA VREMENSKA RAZGRANIČENJA</v>
          </cell>
          <cell r="D86">
            <v>0</v>
          </cell>
          <cell r="E86">
            <v>0.18</v>
          </cell>
          <cell r="F86">
            <v>0</v>
          </cell>
          <cell r="G86">
            <v>0</v>
          </cell>
          <cell r="H86">
            <v>-0.18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1000</v>
          </cell>
          <cell r="B87" t="str">
            <v>AKCIJE KOJIMA SE TRGUJE NA ORGANIZOVANOM TRŽIŠTU HARTIJA OD VRIJEDNOSTI- MONTENEGRO BANKA</v>
          </cell>
          <cell r="C87" t="str">
            <v>Eurska sredstva u blagajni</v>
          </cell>
          <cell r="D87">
            <v>3151.5900700000002</v>
          </cell>
          <cell r="E87">
            <v>2492.2600000000002</v>
          </cell>
          <cell r="F87">
            <v>2315</v>
          </cell>
          <cell r="G87">
            <v>2569.1999999999998</v>
          </cell>
          <cell r="H87">
            <v>405.13007000000016</v>
          </cell>
          <cell r="I87">
            <v>115</v>
          </cell>
          <cell r="J87">
            <v>19.010000000000002</v>
          </cell>
          <cell r="K87">
            <v>0</v>
          </cell>
          <cell r="L87">
            <v>21844.730070000001</v>
          </cell>
          <cell r="M87">
            <v>20373.41</v>
          </cell>
          <cell r="N87">
            <v>231718.78</v>
          </cell>
          <cell r="O87">
            <v>230799.27</v>
          </cell>
          <cell r="P87">
            <v>2390.8300699999963</v>
          </cell>
        </row>
        <row r="88">
          <cell r="A88" t="str">
            <v>1010</v>
          </cell>
          <cell r="B88" t="str">
            <v>AKCIJE KOJIMA SE TRGUJE NA ORGANIZOVANOM TRŽIŠTU HARTIJA OD VRIJEDNOSTI- CRNAGORACOOP</v>
          </cell>
          <cell r="C88" t="str">
            <v>Devizna sredstva u blagajni</v>
          </cell>
          <cell r="D88">
            <v>184.49</v>
          </cell>
          <cell r="E88">
            <v>3</v>
          </cell>
          <cell r="F88">
            <v>4200</v>
          </cell>
          <cell r="G88">
            <v>2935.79</v>
          </cell>
          <cell r="H88">
            <v>1445.6999999999998</v>
          </cell>
          <cell r="I88">
            <v>115</v>
          </cell>
          <cell r="J88">
            <v>19.010000000000002</v>
          </cell>
          <cell r="K88">
            <v>0</v>
          </cell>
          <cell r="L88">
            <v>1.87</v>
          </cell>
          <cell r="M88">
            <v>0</v>
          </cell>
          <cell r="N88">
            <v>72542.240000000005</v>
          </cell>
          <cell r="O88">
            <v>72374.39</v>
          </cell>
          <cell r="P88">
            <v>169.72000000000116</v>
          </cell>
        </row>
        <row r="89">
          <cell r="A89" t="str">
            <v>11</v>
          </cell>
          <cell r="B89" t="str">
            <v>Dugoročni depoziti kod banaka</v>
          </cell>
          <cell r="C89" t="str">
            <v>GOTOVINSKA SREDSTVA NA RAČUNIMA</v>
          </cell>
          <cell r="D89">
            <v>7.0000000000000007E-2</v>
          </cell>
          <cell r="E89">
            <v>7.0000000000000007E-2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1100</v>
          </cell>
          <cell r="B90" t="str">
            <v>Investicione nekretnine vrijednovane po modelu nabavne vrijednosti</v>
          </cell>
          <cell r="C90" t="str">
            <v>Gotovinska sredstva na transakcionim računima za životna osiguranja</v>
          </cell>
          <cell r="D90">
            <v>4107.78</v>
          </cell>
          <cell r="E90">
            <v>4107.78</v>
          </cell>
          <cell r="F90">
            <v>0</v>
          </cell>
          <cell r="G90">
            <v>0</v>
          </cell>
          <cell r="H90">
            <v>0</v>
          </cell>
          <cell r="I90">
            <v>115000</v>
          </cell>
          <cell r="J90">
            <v>19.010000000000002</v>
          </cell>
          <cell r="K90">
            <v>0</v>
          </cell>
          <cell r="L90">
            <v>51090.62</v>
          </cell>
          <cell r="M90">
            <v>4237.78</v>
          </cell>
          <cell r="N90">
            <v>10046.43</v>
          </cell>
          <cell r="O90">
            <v>56899.27</v>
          </cell>
          <cell r="P90">
            <v>0</v>
          </cell>
        </row>
        <row r="91">
          <cell r="A91" t="str">
            <v>1110</v>
          </cell>
          <cell r="B91" t="str">
            <v>Ulaganja u zemljišta</v>
          </cell>
          <cell r="C91" t="str">
            <v>Gotovinska sredstva na transakcionim računima za neživotna osiguranja</v>
          </cell>
          <cell r="D91">
            <v>140533.11681000001</v>
          </cell>
          <cell r="E91">
            <v>59301.197249999997</v>
          </cell>
          <cell r="F91">
            <v>3340504.6</v>
          </cell>
          <cell r="G91">
            <v>3251839.53</v>
          </cell>
          <cell r="H91">
            <v>169896.98956000013</v>
          </cell>
          <cell r="I91">
            <v>115</v>
          </cell>
          <cell r="J91">
            <v>19.010000000000002</v>
          </cell>
          <cell r="K91">
            <v>0</v>
          </cell>
          <cell r="L91">
            <v>1662892.94835</v>
          </cell>
          <cell r="M91">
            <v>8694.2072499999995</v>
          </cell>
          <cell r="N91">
            <v>17669662.359999999</v>
          </cell>
          <cell r="O91">
            <v>19221943.27</v>
          </cell>
          <cell r="P91">
            <v>101917.83109999821</v>
          </cell>
        </row>
        <row r="92">
          <cell r="A92" t="str">
            <v>1111</v>
          </cell>
          <cell r="B92" t="str">
            <v>Ispravka vrijednosti investicionih nekretnina zbog amortizacije</v>
          </cell>
          <cell r="C92" t="str">
            <v>Gotovinska sredstva na transakcionim računima za neživotna osiguranja</v>
          </cell>
          <cell r="D92">
            <v>460956.20930300001</v>
          </cell>
          <cell r="E92">
            <v>606.65</v>
          </cell>
          <cell r="F92">
            <v>5985885.8600000003</v>
          </cell>
          <cell r="G92">
            <v>6041951.29</v>
          </cell>
          <cell r="H92">
            <v>404284.12930299994</v>
          </cell>
          <cell r="I92">
            <v>115</v>
          </cell>
          <cell r="J92">
            <v>19.010000000000002</v>
          </cell>
          <cell r="K92">
            <v>0</v>
          </cell>
          <cell r="L92">
            <v>6788341.6734220004</v>
          </cell>
          <cell r="M92">
            <v>3.7</v>
          </cell>
          <cell r="N92">
            <v>39981112.640000001</v>
          </cell>
          <cell r="O92">
            <v>46539453.32</v>
          </cell>
          <cell r="P92">
            <v>229997.29342199862</v>
          </cell>
        </row>
        <row r="93">
          <cell r="A93" t="str">
            <v>1180</v>
          </cell>
          <cell r="B93" t="str">
            <v>Ispravka vrijednosti investicionih nekretnina usljed umanjenja-ZEMLJIŠTE</v>
          </cell>
          <cell r="C93" t="str">
            <v>Druga gotovinska sredstva-za transakcije sa inostranstvom-devizni racun za euro 978</v>
          </cell>
          <cell r="D93">
            <v>103116.2</v>
          </cell>
          <cell r="E93">
            <v>62477.58</v>
          </cell>
          <cell r="F93">
            <v>1344695.01</v>
          </cell>
          <cell r="G93">
            <v>1359991.06</v>
          </cell>
          <cell r="H93">
            <v>25342.569999999832</v>
          </cell>
          <cell r="I93">
            <v>115</v>
          </cell>
          <cell r="J93">
            <v>19.010000000000002</v>
          </cell>
          <cell r="K93">
            <v>0</v>
          </cell>
          <cell r="L93">
            <v>74097.87</v>
          </cell>
          <cell r="M93">
            <v>53715.88</v>
          </cell>
          <cell r="N93">
            <v>4756284.75</v>
          </cell>
          <cell r="O93">
            <v>4759789.03</v>
          </cell>
          <cell r="P93">
            <v>16877.709999999963</v>
          </cell>
        </row>
        <row r="94">
          <cell r="A94" t="str">
            <v>1182</v>
          </cell>
          <cell r="B94" t="str">
            <v>ISPRAVKA VRIJEDNOSTI INVESTICIONIH NEKRETNINA USLJED UMANJENJA-ZGRADE</v>
          </cell>
          <cell r="C94" t="str">
            <v>Druga gotovinska sredstva-za transakcije sa inostranstvom-komercijalna banka ad beograd</v>
          </cell>
          <cell r="D94">
            <v>7286.32</v>
          </cell>
          <cell r="E94">
            <v>833.33</v>
          </cell>
          <cell r="F94">
            <v>950</v>
          </cell>
          <cell r="G94">
            <v>50</v>
          </cell>
          <cell r="H94">
            <v>7352.99</v>
          </cell>
          <cell r="I94">
            <v>115</v>
          </cell>
          <cell r="J94">
            <v>19.010000000000002</v>
          </cell>
          <cell r="K94">
            <v>0</v>
          </cell>
          <cell r="L94">
            <v>1454.67</v>
          </cell>
          <cell r="M94">
            <v>1198</v>
          </cell>
          <cell r="N94">
            <v>1630.64</v>
          </cell>
          <cell r="O94">
            <v>0</v>
          </cell>
          <cell r="P94">
            <v>1887.3100000000002</v>
          </cell>
        </row>
        <row r="95">
          <cell r="A95" t="str">
            <v>1188</v>
          </cell>
          <cell r="B95" t="str">
            <v>Akcije grupe društava koje se ne finansiraju iz tehničkih rezervisanja-Lovcen auto</v>
          </cell>
          <cell r="C95" t="str">
            <v>Prolazni konto za pogresne uplate i isplate</v>
          </cell>
          <cell r="D95">
            <v>444638.33</v>
          </cell>
          <cell r="E95">
            <v>444638.329623</v>
          </cell>
          <cell r="F95">
            <v>25670.25</v>
          </cell>
          <cell r="G95">
            <v>25670.25</v>
          </cell>
          <cell r="H95">
            <v>3.7700001848861575E-4</v>
          </cell>
          <cell r="I95">
            <v>115</v>
          </cell>
          <cell r="J95">
            <v>19.010000000000002</v>
          </cell>
          <cell r="K95">
            <v>0</v>
          </cell>
          <cell r="L95">
            <v>4923237.370387</v>
          </cell>
          <cell r="M95">
            <v>4922188.9600099996</v>
          </cell>
          <cell r="N95">
            <v>422246.33</v>
          </cell>
          <cell r="O95">
            <v>423294.74</v>
          </cell>
          <cell r="P95">
            <v>3.7700048414990306E-4</v>
          </cell>
        </row>
        <row r="96">
          <cell r="A96" t="str">
            <v>1200</v>
          </cell>
          <cell r="B96" t="str">
            <v>AKCIJE GRUPE DRUŠTAVA KOJE ULAZE U SASTAV IMOVINE ZA POKRIĆE TEHNIČKIH REZERVI NEŽIVOTNIH OSIGURANJA-LOVĆEN ŽIVOTNA OSIGURANJA</v>
          </cell>
          <cell r="C96" t="str">
            <v>Potraživanja od osiguranika u državi-pravna lica</v>
          </cell>
          <cell r="D96">
            <v>5910116.5167070003</v>
          </cell>
          <cell r="E96">
            <v>-68483.913071999996</v>
          </cell>
          <cell r="F96">
            <v>4361155.43</v>
          </cell>
          <cell r="G96">
            <v>3690582.9169999999</v>
          </cell>
          <cell r="H96">
            <v>6649172.9427790008</v>
          </cell>
          <cell r="I96">
            <v>56</v>
          </cell>
          <cell r="J96">
            <v>19.03</v>
          </cell>
          <cell r="K96">
            <v>0</v>
          </cell>
          <cell r="L96">
            <v>59123142.780320004</v>
          </cell>
          <cell r="M96">
            <v>50303221.323698997</v>
          </cell>
          <cell r="N96">
            <v>17721229.460000001</v>
          </cell>
          <cell r="O96">
            <v>17397792.93</v>
          </cell>
          <cell r="P96">
            <v>9143357.9866210073</v>
          </cell>
        </row>
        <row r="97">
          <cell r="A97" t="str">
            <v>1201</v>
          </cell>
          <cell r="B97" t="str">
            <v>AKCIJE GRUPE DRUŠTAVA KOJE ULAZE U SASTAV IMOVINE ZA POKRIĆE TEHNIČKIH REZERVI NEŽIVOTNIH OSIGURANJA-LOVĆEN AUTO</v>
          </cell>
          <cell r="C97" t="str">
            <v>Potraživanja od osiguranika u državi-fizička lica</v>
          </cell>
          <cell r="D97">
            <v>1815310.3902360001</v>
          </cell>
          <cell r="E97">
            <v>46898.062994</v>
          </cell>
          <cell r="F97">
            <v>2579066.6000020001</v>
          </cell>
          <cell r="G97">
            <v>2471014.8224249999</v>
          </cell>
          <cell r="H97">
            <v>1876464.1048190002</v>
          </cell>
          <cell r="I97">
            <v>56</v>
          </cell>
          <cell r="J97">
            <v>19.03</v>
          </cell>
          <cell r="K97">
            <v>0</v>
          </cell>
          <cell r="L97">
            <v>2299022.458598</v>
          </cell>
          <cell r="M97">
            <v>1358851.921719</v>
          </cell>
          <cell r="N97">
            <v>12099939.699999999</v>
          </cell>
          <cell r="O97">
            <v>11669182.26</v>
          </cell>
          <cell r="P97">
            <v>1370927.9768789988</v>
          </cell>
        </row>
        <row r="98">
          <cell r="A98" t="str">
            <v>1202</v>
          </cell>
          <cell r="B98" t="str">
            <v>Ispravka vrijednosti finansijskih ulaganja u pridružena i zajednički kontrolisana društva usljed smanjenja</v>
          </cell>
          <cell r="C98" t="str">
            <v>UPLATE PREMIJE BEZ ZADUŽENJA-AVANSI</v>
          </cell>
          <cell r="D98">
            <v>1.25E-4</v>
          </cell>
          <cell r="E98">
            <v>28273.481354</v>
          </cell>
          <cell r="F98">
            <v>0</v>
          </cell>
          <cell r="G98">
            <v>20865.59</v>
          </cell>
          <cell r="H98">
            <v>-49139.071229000001</v>
          </cell>
          <cell r="I98">
            <v>56</v>
          </cell>
          <cell r="J98">
            <v>19.03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1203</v>
          </cell>
          <cell r="B99" t="str">
            <v>KRATKOROČNA SREDSTVA, S IZUZETKOM ZALIHA,  I AKTIVNA VREMENSKA RAZGRANIČENJA</v>
          </cell>
          <cell r="C99" t="str">
            <v>SPORNA  I SUMNJIVA POTRAŽIVANJA OD ZASTUPNIKA</v>
          </cell>
          <cell r="D99">
            <v>11877.64</v>
          </cell>
          <cell r="E99">
            <v>0</v>
          </cell>
          <cell r="F99">
            <v>0</v>
          </cell>
          <cell r="G99">
            <v>0</v>
          </cell>
          <cell r="H99">
            <v>11877.64</v>
          </cell>
          <cell r="I99">
            <v>56</v>
          </cell>
          <cell r="J99">
            <v>19.03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1211</v>
          </cell>
          <cell r="B100" t="str">
            <v>Eurska sredstva u blagajni</v>
          </cell>
          <cell r="C100" t="str">
            <v>Potraživanja od osiguranika u inostranstvu-fizička lica zemlje članice EU</v>
          </cell>
          <cell r="D100">
            <v>10020</v>
          </cell>
          <cell r="E100">
            <v>5343.35</v>
          </cell>
          <cell r="F100">
            <v>95003</v>
          </cell>
          <cell r="G100">
            <v>91585.65</v>
          </cell>
          <cell r="H100">
            <v>8094</v>
          </cell>
          <cell r="I100">
            <v>56</v>
          </cell>
          <cell r="J100">
            <v>19.03</v>
          </cell>
          <cell r="K100">
            <v>0</v>
          </cell>
        </row>
        <row r="101">
          <cell r="A101" t="str">
            <v>1230</v>
          </cell>
          <cell r="B101" t="str">
            <v>Devizna sredstva u blagajni</v>
          </cell>
          <cell r="C101" t="str">
            <v>POTRAŽIVANJA OD POSREDNIKA U OSIGURANJU U INOSTRANSTVU</v>
          </cell>
          <cell r="D101">
            <v>3000</v>
          </cell>
          <cell r="E101">
            <v>0</v>
          </cell>
          <cell r="F101">
            <v>0</v>
          </cell>
          <cell r="G101">
            <v>0</v>
          </cell>
          <cell r="H101">
            <v>3000</v>
          </cell>
          <cell r="I101">
            <v>56</v>
          </cell>
          <cell r="J101">
            <v>19.03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1270</v>
          </cell>
          <cell r="B102" t="str">
            <v>GOTOVINSKA SREDSTVA NA RAČUNIMA</v>
          </cell>
          <cell r="C102" t="str">
            <v>Druga kratkoročna potraživanja iz neposrednih poslova osiguranja u državi-zelena karta</v>
          </cell>
          <cell r="D102">
            <v>143229.60331899999</v>
          </cell>
          <cell r="E102">
            <v>75870.731509000005</v>
          </cell>
          <cell r="F102">
            <v>121320</v>
          </cell>
          <cell r="G102">
            <v>116651.62</v>
          </cell>
          <cell r="H102">
            <v>72027.251809999987</v>
          </cell>
          <cell r="I102">
            <v>64</v>
          </cell>
          <cell r="J102">
            <v>19.03</v>
          </cell>
          <cell r="K102">
            <v>0</v>
          </cell>
          <cell r="L102">
            <v>965885.53180999996</v>
          </cell>
          <cell r="M102">
            <v>932298.63</v>
          </cell>
          <cell r="N102">
            <v>507472.34</v>
          </cell>
          <cell r="O102">
            <v>551700.81999999995</v>
          </cell>
          <cell r="P102">
            <v>-10641.578189999913</v>
          </cell>
        </row>
        <row r="103">
          <cell r="A103" t="str">
            <v>1271</v>
          </cell>
          <cell r="B103" t="str">
            <v>Gotovinska sredstva na transakcionim računima za životna osiguranja</v>
          </cell>
          <cell r="C103" t="str">
            <v>Druga kratkoročna potraživanja iz neposrednih poslova osiguranja u inostranstvu</v>
          </cell>
          <cell r="D103">
            <v>66.13</v>
          </cell>
          <cell r="E103">
            <v>66.13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19.03</v>
          </cell>
          <cell r="K103">
            <v>0</v>
          </cell>
          <cell r="L103">
            <v>4681.71</v>
          </cell>
          <cell r="M103">
            <v>4681.71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1290</v>
          </cell>
          <cell r="B104" t="str">
            <v>Gotovinska sredstva na transakcionim računima za neživotna osiguranja</v>
          </cell>
          <cell r="C104" t="str">
            <v>Ispravka vrijednosti kratkoročnih potraživanja iz neposrednih poslova osiguranja usljed umanjenja-zivot</v>
          </cell>
          <cell r="D104">
            <v>58522.94</v>
          </cell>
          <cell r="E104">
            <v>58522.94</v>
          </cell>
          <cell r="F104">
            <v>0</v>
          </cell>
          <cell r="G104">
            <v>0</v>
          </cell>
          <cell r="H104">
            <v>0</v>
          </cell>
          <cell r="I104">
            <v>56000</v>
          </cell>
          <cell r="J104">
            <v>19.03</v>
          </cell>
          <cell r="K104">
            <v>0</v>
          </cell>
          <cell r="L104">
            <v>22448.91</v>
          </cell>
          <cell r="M104">
            <v>58522.94</v>
          </cell>
          <cell r="N104">
            <v>36074.03</v>
          </cell>
          <cell r="O104">
            <v>0</v>
          </cell>
          <cell r="P104">
            <v>0</v>
          </cell>
        </row>
        <row r="105">
          <cell r="A105" t="str">
            <v>1291</v>
          </cell>
          <cell r="B105" t="str">
            <v>Gotovinska sredstva na transakcionim računima za neživotna osiguranja</v>
          </cell>
          <cell r="C105" t="str">
            <v>Ispravka vrijednosti kratkoročnih potraživanja iz neposrednih poslova osiguranja usljed umanjenja-nezivot</v>
          </cell>
          <cell r="D105">
            <v>1597566.75</v>
          </cell>
          <cell r="E105">
            <v>6005095.6200000001</v>
          </cell>
          <cell r="F105">
            <v>0</v>
          </cell>
          <cell r="G105">
            <v>106231.94</v>
          </cell>
          <cell r="H105">
            <v>-4513760.8100000005</v>
          </cell>
          <cell r="I105">
            <v>56</v>
          </cell>
          <cell r="J105">
            <v>19.03</v>
          </cell>
          <cell r="K105">
            <v>0</v>
          </cell>
          <cell r="L105">
            <v>2519129.63</v>
          </cell>
          <cell r="M105">
            <v>7617405.2599999998</v>
          </cell>
          <cell r="N105">
            <v>827150.7</v>
          </cell>
          <cell r="O105">
            <v>1887658.68</v>
          </cell>
          <cell r="P105">
            <v>-6158783.6099999994</v>
          </cell>
        </row>
        <row r="106">
          <cell r="A106" t="str">
            <v>1292</v>
          </cell>
          <cell r="B106" t="str">
            <v>Druga gotovinska sredstva-za transakcije sa inostranstvom-devizni racun za euro 978</v>
          </cell>
          <cell r="C106" t="str">
            <v>ISPRAVKA VRIJEDNOSTI SUMNJIVIH I SPORNIH POTRAŽIVANJA</v>
          </cell>
          <cell r="D106">
            <v>0</v>
          </cell>
          <cell r="E106">
            <v>11877.64</v>
          </cell>
          <cell r="F106">
            <v>0</v>
          </cell>
          <cell r="G106">
            <v>0</v>
          </cell>
          <cell r="H106">
            <v>-11877.64</v>
          </cell>
          <cell r="I106">
            <v>56</v>
          </cell>
          <cell r="J106">
            <v>19.03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1300</v>
          </cell>
          <cell r="B107" t="str">
            <v>Druga gotovinska sredstva-za transakcije sa inostranstvom-komercijalna banka ad beograd</v>
          </cell>
          <cell r="C107" t="str">
            <v>POTRAŽIVANJA OD OSIGURAVAJUĆIH DRUŠTAVA ZA PREMIJE SAOSIGURANJA U DRŽAVI</v>
          </cell>
          <cell r="D107">
            <v>0</v>
          </cell>
          <cell r="E107">
            <v>6237.59</v>
          </cell>
          <cell r="F107">
            <v>0</v>
          </cell>
          <cell r="G107">
            <v>-6237.59</v>
          </cell>
          <cell r="H107">
            <v>0</v>
          </cell>
          <cell r="I107">
            <v>70</v>
          </cell>
          <cell r="J107">
            <v>19.03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1400</v>
          </cell>
          <cell r="B108" t="str">
            <v>Druga gotovinska sredstva-za transakcije sa inostranstvom-komercijalna banka dinarski preracun u eurima</v>
          </cell>
          <cell r="C108" t="str">
            <v>Potraživanja od osiguravajućeg društva za udjele u naknadama šteta iz saosiguranja u državi</v>
          </cell>
          <cell r="D108">
            <v>7528.98</v>
          </cell>
          <cell r="E108">
            <v>-217.34</v>
          </cell>
          <cell r="F108">
            <v>126066.39</v>
          </cell>
          <cell r="G108">
            <v>132037.48000000001</v>
          </cell>
          <cell r="H108">
            <v>1775.2299999999814</v>
          </cell>
          <cell r="I108">
            <v>78</v>
          </cell>
          <cell r="J108">
            <v>19.05</v>
          </cell>
          <cell r="K108">
            <v>0</v>
          </cell>
          <cell r="L108">
            <v>148548.01</v>
          </cell>
          <cell r="M108">
            <v>148548.01</v>
          </cell>
          <cell r="N108">
            <v>75870.61</v>
          </cell>
          <cell r="O108">
            <v>15810.79</v>
          </cell>
          <cell r="P108">
            <v>60059.82</v>
          </cell>
        </row>
        <row r="109">
          <cell r="A109" t="str">
            <v>1420</v>
          </cell>
          <cell r="B109" t="str">
            <v>Prolazni konto za pogresne uplate i isplate</v>
          </cell>
          <cell r="C109" t="str">
            <v>Potraživanja od reosiguravajućih društava za udjele u naknadama šteta iz reosiguranja u državi</v>
          </cell>
          <cell r="D109">
            <v>5.8999999999999998E-5</v>
          </cell>
          <cell r="E109">
            <v>0</v>
          </cell>
          <cell r="F109">
            <v>0</v>
          </cell>
          <cell r="G109">
            <v>0</v>
          </cell>
          <cell r="H109">
            <v>5.8999999999999998E-5</v>
          </cell>
          <cell r="I109">
            <v>82</v>
          </cell>
          <cell r="J109">
            <v>19.05</v>
          </cell>
          <cell r="K109">
            <v>0</v>
          </cell>
          <cell r="L109">
            <v>2820734.720059</v>
          </cell>
          <cell r="M109">
            <v>2820734.72</v>
          </cell>
          <cell r="N109">
            <v>0</v>
          </cell>
          <cell r="O109">
            <v>0</v>
          </cell>
          <cell r="P109">
            <v>5.8999750763177872E-5</v>
          </cell>
        </row>
        <row r="110">
          <cell r="A110" t="str">
            <v>1430</v>
          </cell>
          <cell r="B110" t="str">
            <v>Potraživanja od osiguranika u državi-pravna lica</v>
          </cell>
          <cell r="C110" t="str">
            <v>Potraživanja od reosiguravajućih društava za udjele u naknadama šteta iz reosiguranja u inostranstvu</v>
          </cell>
          <cell r="D110">
            <v>145533.66</v>
          </cell>
          <cell r="E110">
            <v>27489.5</v>
          </cell>
          <cell r="F110">
            <v>195591.27</v>
          </cell>
          <cell r="G110">
            <v>166859.04999999999</v>
          </cell>
          <cell r="H110">
            <v>146776.38</v>
          </cell>
          <cell r="I110">
            <v>82</v>
          </cell>
          <cell r="J110">
            <v>19.05</v>
          </cell>
          <cell r="K110">
            <v>0</v>
          </cell>
          <cell r="L110">
            <v>2117670.75</v>
          </cell>
          <cell r="M110">
            <v>1800616.72</v>
          </cell>
          <cell r="N110">
            <v>936268.03</v>
          </cell>
          <cell r="O110">
            <v>668805.9</v>
          </cell>
          <cell r="P110">
            <v>584516.16</v>
          </cell>
        </row>
        <row r="111">
          <cell r="A111" t="str">
            <v>14301</v>
          </cell>
          <cell r="B111" t="str">
            <v>Potraživanja od osiguranika u državi-fizička lica</v>
          </cell>
          <cell r="C111" t="str">
            <v>Potraživanja od reosiguravajućih društava za udjele u naknadama šteta iz reosiguranja u inostranstvu-triglav</v>
          </cell>
          <cell r="D111">
            <v>746402.3</v>
          </cell>
          <cell r="E111">
            <v>17634.88</v>
          </cell>
          <cell r="F111">
            <v>191257.16</v>
          </cell>
          <cell r="G111">
            <v>15529.16</v>
          </cell>
          <cell r="H111">
            <v>904495.42</v>
          </cell>
          <cell r="I111">
            <v>80</v>
          </cell>
          <cell r="J111">
            <v>19.05</v>
          </cell>
          <cell r="K111">
            <v>0</v>
          </cell>
          <cell r="L111">
            <v>227891.18</v>
          </cell>
          <cell r="M111">
            <v>189530.25</v>
          </cell>
          <cell r="N111">
            <v>150985.4</v>
          </cell>
          <cell r="O111">
            <v>57162.15</v>
          </cell>
          <cell r="P111">
            <v>132184.18</v>
          </cell>
        </row>
        <row r="112">
          <cell r="A112" t="str">
            <v>14302</v>
          </cell>
          <cell r="B112" t="str">
            <v>UPLATE PREMIJE BEZ ZADUŽENJA-AVANSI</v>
          </cell>
          <cell r="C112" t="str">
            <v>Potraživanja od reosiguravajućih društava za udjele u naknadama šteta iz reosiguranja u inostranstvu-triglav re</v>
          </cell>
          <cell r="D112">
            <v>1024364.46</v>
          </cell>
          <cell r="E112">
            <v>0.03</v>
          </cell>
          <cell r="F112">
            <v>11052.08</v>
          </cell>
          <cell r="G112">
            <v>1024364.43</v>
          </cell>
          <cell r="H112">
            <v>11052.079999999842</v>
          </cell>
          <cell r="I112">
            <v>80</v>
          </cell>
          <cell r="J112">
            <v>19.05</v>
          </cell>
          <cell r="K112">
            <v>0</v>
          </cell>
          <cell r="L112">
            <v>716660</v>
          </cell>
          <cell r="M112">
            <v>376837.97</v>
          </cell>
          <cell r="N112">
            <v>280823.09999999998</v>
          </cell>
          <cell r="O112">
            <v>137707.70000000001</v>
          </cell>
          <cell r="P112">
            <v>482937.43</v>
          </cell>
        </row>
        <row r="113">
          <cell r="A113" t="str">
            <v>1500</v>
          </cell>
          <cell r="B113" t="str">
            <v>Potraživanja od osiguranika u inostranstvu-pravna lica zemlje članice EU</v>
          </cell>
          <cell r="C113" t="str">
            <v>Ostvarena regresna potraživanja u državi</v>
          </cell>
          <cell r="D113">
            <v>234928.28</v>
          </cell>
          <cell r="E113">
            <v>9441.69</v>
          </cell>
          <cell r="F113">
            <v>47831.08</v>
          </cell>
          <cell r="G113">
            <v>58498.87</v>
          </cell>
          <cell r="H113">
            <v>214818.8</v>
          </cell>
          <cell r="I113">
            <v>95</v>
          </cell>
          <cell r="J113">
            <v>19.059999999999999</v>
          </cell>
          <cell r="K113">
            <v>0</v>
          </cell>
          <cell r="L113">
            <v>282319.43</v>
          </cell>
          <cell r="M113">
            <v>253503.4</v>
          </cell>
          <cell r="N113">
            <v>278672.25</v>
          </cell>
          <cell r="O113">
            <v>261343.06</v>
          </cell>
          <cell r="P113">
            <v>46145.22000000003</v>
          </cell>
        </row>
        <row r="114">
          <cell r="A114" t="str">
            <v>1520</v>
          </cell>
          <cell r="B114" t="str">
            <v>Potraživanja od osiguranika u inostranstvu-fizička lica zemlje članice EU</v>
          </cell>
          <cell r="C114" t="str">
            <v>Potraživanja za isplaćene štete za tuđi račun u inostranstvu-uslužne štete</v>
          </cell>
          <cell r="D114">
            <v>200706.480354</v>
          </cell>
          <cell r="E114">
            <v>22352.78</v>
          </cell>
          <cell r="F114">
            <v>156728.98000000001</v>
          </cell>
          <cell r="G114">
            <v>218194.73</v>
          </cell>
          <cell r="H114">
            <v>116887.950354</v>
          </cell>
          <cell r="I114">
            <v>64</v>
          </cell>
          <cell r="J114">
            <v>19.059999999999999</v>
          </cell>
          <cell r="K114">
            <v>0</v>
          </cell>
          <cell r="L114">
            <v>871644.70035399997</v>
          </cell>
          <cell r="M114">
            <v>732050.93</v>
          </cell>
          <cell r="N114">
            <v>292908.08</v>
          </cell>
          <cell r="O114">
            <v>268619.78000000003</v>
          </cell>
          <cell r="P114">
            <v>163882.07035399991</v>
          </cell>
        </row>
        <row r="115">
          <cell r="A115" t="str">
            <v>15700</v>
          </cell>
          <cell r="B115" t="str">
            <v>POTRAŽIVANJA OD POSREDNIKA U OSIGURANJU U INOSTRANSTVU</v>
          </cell>
          <cell r="C115" t="str">
            <v>Ostala druga kratkoročna potraživanja iz poslova osiguranja u državi-dati avansi za stete</v>
          </cell>
          <cell r="D115">
            <v>20000</v>
          </cell>
          <cell r="E115">
            <v>0</v>
          </cell>
          <cell r="F115">
            <v>0</v>
          </cell>
          <cell r="G115">
            <v>0</v>
          </cell>
          <cell r="H115">
            <v>20000</v>
          </cell>
          <cell r="I115">
            <v>64</v>
          </cell>
          <cell r="J115">
            <v>19.059999999999999</v>
          </cell>
          <cell r="K115">
            <v>0</v>
          </cell>
          <cell r="L115">
            <v>78048.09</v>
          </cell>
          <cell r="M115">
            <v>52399.94</v>
          </cell>
          <cell r="N115">
            <v>0</v>
          </cell>
          <cell r="O115">
            <v>0</v>
          </cell>
          <cell r="P115">
            <v>25648.149999999994</v>
          </cell>
        </row>
        <row r="116">
          <cell r="A116" t="str">
            <v>15790</v>
          </cell>
          <cell r="B116" t="str">
            <v>Druga kratkoročna potraživanja iz neposrednih poslova osiguranja u državi-zelena karta</v>
          </cell>
          <cell r="C116" t="str">
            <v>ISPRAVKA VRIJEDNOSTI DRUGIH KRATKOROČNIH POTRAŽIVANJA IZ POSLOVA OSIGURANJA USLJED UMANJENJA-KONTO 15700</v>
          </cell>
          <cell r="D116">
            <v>0</v>
          </cell>
          <cell r="E116">
            <v>20000</v>
          </cell>
          <cell r="F116">
            <v>0</v>
          </cell>
          <cell r="G116">
            <v>0</v>
          </cell>
          <cell r="H116">
            <v>-20000</v>
          </cell>
          <cell r="I116">
            <v>64</v>
          </cell>
          <cell r="J116">
            <v>19.059999999999999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1590</v>
          </cell>
          <cell r="B117" t="str">
            <v>Druga kratkoročna potraživanja iz neposrednih poslova osiguranja u inostranstvu</v>
          </cell>
          <cell r="C117" t="str">
            <v>Ispravka vrijednosti drugih kratkoročnih potraživanja iz poslova osiguranja usljed umanjenja-regres</v>
          </cell>
          <cell r="D117">
            <v>9803.06</v>
          </cell>
          <cell r="E117">
            <v>231469.91</v>
          </cell>
          <cell r="F117">
            <v>2019.4</v>
          </cell>
          <cell r="G117">
            <v>1989.3</v>
          </cell>
          <cell r="H117">
            <v>-221636.75</v>
          </cell>
          <cell r="I117">
            <v>95</v>
          </cell>
          <cell r="J117">
            <v>19.059999999999999</v>
          </cell>
          <cell r="K117">
            <v>0</v>
          </cell>
          <cell r="L117">
            <v>0</v>
          </cell>
          <cell r="M117">
            <v>3189.48</v>
          </cell>
          <cell r="N117">
            <v>0</v>
          </cell>
          <cell r="O117">
            <v>0</v>
          </cell>
          <cell r="P117">
            <v>-3189.48</v>
          </cell>
        </row>
        <row r="118">
          <cell r="A118" t="str">
            <v>15920</v>
          </cell>
          <cell r="B118" t="str">
            <v>Ispravka vrijednosti kratkoročnih potraživanja iz neposrednih poslova osiguranja usljed umanjenja-zivot</v>
          </cell>
          <cell r="C118" t="str">
            <v>ISPRAVKA VRIJEDNOSTI DRUGIH KRATKOROČNIH POTRAŽIVANJA IZ POSLOVA OSIGURANJA USLJED UMANJENJA-USLUZNE STETE</v>
          </cell>
          <cell r="D118">
            <v>0</v>
          </cell>
          <cell r="E118">
            <v>12706.49</v>
          </cell>
          <cell r="F118">
            <v>900</v>
          </cell>
          <cell r="G118">
            <v>0</v>
          </cell>
          <cell r="H118">
            <v>-11806.49</v>
          </cell>
          <cell r="I118">
            <v>64</v>
          </cell>
          <cell r="J118">
            <v>19.059999999999999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1601</v>
          </cell>
          <cell r="B119" t="str">
            <v>Ispravka vrijednosti kratkoročnih potraživanja iz neposrednih poslova osiguranja usljed umanjenja-nezivot</v>
          </cell>
          <cell r="C119" t="str">
            <v>Kratkoročna potraživanja na ime kamata-kratkorocni depoziti kod banaka nezivot</v>
          </cell>
          <cell r="D119">
            <v>22992.06</v>
          </cell>
          <cell r="E119">
            <v>22992.06</v>
          </cell>
          <cell r="F119">
            <v>0</v>
          </cell>
          <cell r="G119">
            <v>0</v>
          </cell>
          <cell r="H119">
            <v>0</v>
          </cell>
          <cell r="I119">
            <v>36</v>
          </cell>
          <cell r="J119">
            <v>19.07</v>
          </cell>
          <cell r="K119">
            <v>0</v>
          </cell>
          <cell r="L119">
            <v>85831.58</v>
          </cell>
          <cell r="M119">
            <v>45995.5</v>
          </cell>
          <cell r="N119">
            <v>168864.31</v>
          </cell>
          <cell r="O119">
            <v>200807.41</v>
          </cell>
          <cell r="P119">
            <v>7892.9800000000105</v>
          </cell>
        </row>
        <row r="120">
          <cell r="A120" t="str">
            <v>16011</v>
          </cell>
          <cell r="B120" t="str">
            <v>POTRAŽIVANJA OD OSIGURAVAJUĆIH DRUŠTAVA ZA PREMIJE SAOSIGURANJA U DRŽAVI</v>
          </cell>
          <cell r="C120" t="str">
            <v>Kratkoročna potraživanja na ime kamata-dugorocni depoziti kod banaka nezivot</v>
          </cell>
          <cell r="D120">
            <v>56503.01</v>
          </cell>
          <cell r="E120">
            <v>37600.43</v>
          </cell>
          <cell r="F120">
            <v>4635.62</v>
          </cell>
          <cell r="G120">
            <v>18799.57</v>
          </cell>
          <cell r="H120">
            <v>4738.630000000001</v>
          </cell>
          <cell r="I120">
            <v>30</v>
          </cell>
          <cell r="J120">
            <v>19.07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1602</v>
          </cell>
          <cell r="B121" t="str">
            <v>Druga kratkoročna potraživanja za premije iz saosiguranja i reosiguranja u državi</v>
          </cell>
          <cell r="C121" t="str">
            <v>Druga kratkoročna potraživanja iz finansiranja-kamata na euro obveznice</v>
          </cell>
          <cell r="D121">
            <v>966911.28</v>
          </cell>
          <cell r="E121">
            <v>966911.28</v>
          </cell>
          <cell r="F121">
            <v>0</v>
          </cell>
          <cell r="G121">
            <v>0</v>
          </cell>
          <cell r="H121">
            <v>0</v>
          </cell>
          <cell r="I121">
            <v>26</v>
          </cell>
          <cell r="J121">
            <v>19.07</v>
          </cell>
          <cell r="K121">
            <v>0</v>
          </cell>
          <cell r="L121">
            <v>7000</v>
          </cell>
          <cell r="M121">
            <v>0</v>
          </cell>
          <cell r="N121">
            <v>495360.63</v>
          </cell>
          <cell r="O121">
            <v>365258.17</v>
          </cell>
          <cell r="P121">
            <v>137102.46000000002</v>
          </cell>
        </row>
        <row r="122">
          <cell r="A122" t="str">
            <v>1603</v>
          </cell>
          <cell r="B122" t="str">
            <v>Potraživanja od osiguravajućeg društva za udjele u naknadama šteta iz saosiguranja u državi</v>
          </cell>
          <cell r="C122" t="str">
            <v>DRUGA KRATKOROČNA POTRAŽIVANJA IZ FINANSIRANJA-KAMATA NA NLB OBVEZNICE</v>
          </cell>
          <cell r="D122">
            <v>150078.17000000001</v>
          </cell>
          <cell r="E122">
            <v>150078.17000000001</v>
          </cell>
          <cell r="F122">
            <v>0</v>
          </cell>
          <cell r="G122">
            <v>0</v>
          </cell>
          <cell r="H122">
            <v>0</v>
          </cell>
          <cell r="I122">
            <v>26</v>
          </cell>
          <cell r="J122">
            <v>19.07</v>
          </cell>
          <cell r="K122">
            <v>0</v>
          </cell>
          <cell r="L122">
            <v>0</v>
          </cell>
          <cell r="M122">
            <v>0</v>
          </cell>
          <cell r="N122">
            <v>125815.58</v>
          </cell>
          <cell r="O122">
            <v>113002.06</v>
          </cell>
          <cell r="P122">
            <v>12813.520000000004</v>
          </cell>
        </row>
        <row r="123">
          <cell r="A123" t="str">
            <v>1604</v>
          </cell>
          <cell r="B123" t="str">
            <v>Potraživanja od reosiguravajućih društava za udjele u naknadama šteta iz reosiguranja u državi</v>
          </cell>
          <cell r="C123" t="str">
            <v>DRUGA KRATKOROČNA POTRAŽIVANJA IZ FINANSIRANJA-KAMATA NA EURO OBVEZNICE-09.12.2016</v>
          </cell>
          <cell r="D123">
            <v>411109.6</v>
          </cell>
          <cell r="E123">
            <v>411109.6</v>
          </cell>
          <cell r="F123">
            <v>0</v>
          </cell>
          <cell r="G123">
            <v>0</v>
          </cell>
          <cell r="H123">
            <v>0</v>
          </cell>
          <cell r="I123">
            <v>26</v>
          </cell>
          <cell r="J123">
            <v>19.07</v>
          </cell>
          <cell r="K123">
            <v>0</v>
          </cell>
          <cell r="L123">
            <v>0</v>
          </cell>
          <cell r="M123">
            <v>0</v>
          </cell>
          <cell r="N123">
            <v>18511.27</v>
          </cell>
          <cell r="O123">
            <v>0</v>
          </cell>
          <cell r="P123">
            <v>18511.27</v>
          </cell>
        </row>
        <row r="124">
          <cell r="A124" t="str">
            <v>1606</v>
          </cell>
          <cell r="B124" t="str">
            <v>Potraživanja od reosiguravajućih društava za udjele u naknadama šteta iz reosiguranja u inostranstvu</v>
          </cell>
          <cell r="C124" t="str">
            <v>DRUGA KRATKOROČNA POTRAŽIVANJA IZ FINANSIRANJA-OBVEZNICE 10.03.2021. KOJE SLUZE ZA POKRICE</v>
          </cell>
          <cell r="D124">
            <v>596865.76</v>
          </cell>
          <cell r="E124">
            <v>298432.88</v>
          </cell>
          <cell r="F124">
            <v>90739.72</v>
          </cell>
          <cell r="G124">
            <v>368000</v>
          </cell>
          <cell r="H124">
            <v>21172.599999999977</v>
          </cell>
          <cell r="I124">
            <v>26</v>
          </cell>
          <cell r="J124">
            <v>19.07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1607</v>
          </cell>
          <cell r="B125" t="str">
            <v>Potraživanja od reosiguravajućih društava za udjele u naknadama šteta iz reosiguranja u inostranstvu-triglav</v>
          </cell>
          <cell r="C125" t="str">
            <v>Druga kratkoročna potraživanja iz finansiranja-kamata na euroobveznice 10.03.2021.-KOJE NE SLUZE ZA POKRICE</v>
          </cell>
          <cell r="D125">
            <v>9841.91</v>
          </cell>
          <cell r="E125">
            <v>9841.91</v>
          </cell>
          <cell r="F125">
            <v>0</v>
          </cell>
          <cell r="G125">
            <v>0</v>
          </cell>
          <cell r="H125">
            <v>0</v>
          </cell>
          <cell r="I125">
            <v>26</v>
          </cell>
          <cell r="J125">
            <v>19.07</v>
          </cell>
          <cell r="K125">
            <v>0</v>
          </cell>
          <cell r="L125">
            <v>29384.84</v>
          </cell>
          <cell r="M125">
            <v>0</v>
          </cell>
          <cell r="N125">
            <v>48831.39</v>
          </cell>
          <cell r="O125">
            <v>48112.41</v>
          </cell>
          <cell r="P125">
            <v>30103.819999999992</v>
          </cell>
        </row>
        <row r="126">
          <cell r="A126" t="str">
            <v>1608</v>
          </cell>
          <cell r="B126" t="str">
            <v>Potraživanja od reosiguravajućih društava za udjele u naknadama šteta iz reosiguranja u inostranstvu-triglav re</v>
          </cell>
          <cell r="C126" t="str">
            <v>Druga kratkoročna potraživanja iz finansiranja-kamata na euroobveznice 20.05.2019.</v>
          </cell>
          <cell r="D126">
            <v>1386439.47</v>
          </cell>
          <cell r="E126">
            <v>1026335.37</v>
          </cell>
          <cell r="F126">
            <v>147315.31</v>
          </cell>
          <cell r="G126">
            <v>0</v>
          </cell>
          <cell r="H126">
            <v>507419.41</v>
          </cell>
          <cell r="I126">
            <v>26</v>
          </cell>
          <cell r="J126">
            <v>19.07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1609</v>
          </cell>
          <cell r="B127" t="str">
            <v>UČEŠĆE REOSIGURAVAČA U REZERVISANIM ŠTETAMA</v>
          </cell>
          <cell r="C127" t="str">
            <v>DRUGA KRATKOROČNA POTRAŽIVANJA IZ FINANSIRANJA-KAMATA NA EUROOBVEZNICE 18.03.2020.</v>
          </cell>
          <cell r="D127">
            <v>488916.81</v>
          </cell>
          <cell r="E127">
            <v>318061.8</v>
          </cell>
          <cell r="F127">
            <v>53392.2</v>
          </cell>
          <cell r="G127">
            <v>216535</v>
          </cell>
          <cell r="H127">
            <v>7712.210000000021</v>
          </cell>
          <cell r="I127">
            <v>26</v>
          </cell>
          <cell r="J127">
            <v>19.07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1700</v>
          </cell>
          <cell r="B128" t="str">
            <v>Ostvarena regresna potraživanja u državi</v>
          </cell>
          <cell r="C128" t="str">
            <v>Druga kratkoročna potraživanja od državnih i drugih institucija-lovcen re</v>
          </cell>
          <cell r="D128">
            <v>41062.339999999997</v>
          </cell>
          <cell r="E128">
            <v>0</v>
          </cell>
          <cell r="F128">
            <v>0</v>
          </cell>
          <cell r="G128">
            <v>0</v>
          </cell>
          <cell r="H128">
            <v>41062.339999999997</v>
          </cell>
          <cell r="I128">
            <v>108</v>
          </cell>
          <cell r="J128">
            <v>19.079999999999998</v>
          </cell>
          <cell r="K128">
            <v>0</v>
          </cell>
          <cell r="L128">
            <v>21775.81</v>
          </cell>
          <cell r="M128">
            <v>271.23</v>
          </cell>
          <cell r="N128">
            <v>0</v>
          </cell>
          <cell r="O128">
            <v>0</v>
          </cell>
          <cell r="P128">
            <v>21504.58</v>
          </cell>
        </row>
        <row r="129">
          <cell r="A129" t="str">
            <v>1710</v>
          </cell>
          <cell r="B129" t="str">
            <v>Potraživanja za isplaćene štete za tuđi račun u inostranstvu-uslužne štete</v>
          </cell>
          <cell r="C129" t="str">
            <v>Kratkoročna potraživanja od zaposlenih-akontacija za sluzbeni put</v>
          </cell>
          <cell r="D129">
            <v>26671.15</v>
          </cell>
          <cell r="E129">
            <v>29754.799999999999</v>
          </cell>
          <cell r="F129">
            <v>2100</v>
          </cell>
          <cell r="G129">
            <v>2483.15</v>
          </cell>
          <cell r="H129">
            <v>-3466.7999999999979</v>
          </cell>
          <cell r="I129">
            <v>103</v>
          </cell>
          <cell r="J129">
            <v>19.079999999999998</v>
          </cell>
          <cell r="K129">
            <v>0</v>
          </cell>
          <cell r="L129">
            <v>1706.5</v>
          </cell>
          <cell r="M129">
            <v>471</v>
          </cell>
          <cell r="N129">
            <v>28300</v>
          </cell>
          <cell r="O129">
            <v>28900</v>
          </cell>
          <cell r="P129">
            <v>635.5</v>
          </cell>
        </row>
        <row r="130">
          <cell r="A130" t="str">
            <v>17101</v>
          </cell>
          <cell r="B130" t="str">
            <v>Ostala druga kratkoročna potraživanja iz poslova osiguranja u državi-dati avansi za stete</v>
          </cell>
          <cell r="C130" t="str">
            <v>Kratkoročna potraživanja od zaposlenih-ostalo</v>
          </cell>
          <cell r="D130">
            <v>13882.99</v>
          </cell>
          <cell r="E130">
            <v>226.08</v>
          </cell>
          <cell r="F130">
            <v>0</v>
          </cell>
          <cell r="G130">
            <v>0</v>
          </cell>
          <cell r="H130">
            <v>13656.91</v>
          </cell>
          <cell r="I130">
            <v>103</v>
          </cell>
          <cell r="J130">
            <v>19.079999999999998</v>
          </cell>
          <cell r="K130">
            <v>0</v>
          </cell>
          <cell r="L130">
            <v>33199.35</v>
          </cell>
          <cell r="M130">
            <v>5339.61</v>
          </cell>
          <cell r="N130">
            <v>411</v>
          </cell>
          <cell r="O130">
            <v>2562.09</v>
          </cell>
          <cell r="P130">
            <v>25708.649999999998</v>
          </cell>
        </row>
        <row r="131">
          <cell r="A131" t="str">
            <v>171010</v>
          </cell>
          <cell r="B131" t="str">
            <v>ISPRAVKA VRIJEDNOSTI DRUGIH KRATKOROČNIH POTRAŽIVANJA IZ POSLOVA OSIGURANJA USLJED UMANJENJA-KONTO 15700</v>
          </cell>
          <cell r="C131" t="str">
            <v>KRATKOROČNA POTRAŽIVANJA OD ZAPOSLENIH-PREUZETE ZALIHE</v>
          </cell>
          <cell r="D131">
            <v>658.93</v>
          </cell>
          <cell r="E131">
            <v>666.33</v>
          </cell>
          <cell r="F131">
            <v>0</v>
          </cell>
          <cell r="G131">
            <v>0</v>
          </cell>
          <cell r="H131">
            <v>-7.4000000000000909</v>
          </cell>
          <cell r="I131">
            <v>103</v>
          </cell>
          <cell r="J131">
            <v>19.079999999999998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17102</v>
          </cell>
          <cell r="B132" t="str">
            <v>Ispravka vrijednosti drugih kratkoročnih potraživanja iz poslova osiguranja usljed umanjenja-regres</v>
          </cell>
          <cell r="C132" t="str">
            <v>Kratkoročna potraživanja od zaposlenih-stambeni fond</v>
          </cell>
          <cell r="D132">
            <v>0.31</v>
          </cell>
          <cell r="E132">
            <v>0.1</v>
          </cell>
          <cell r="F132">
            <v>0</v>
          </cell>
          <cell r="G132">
            <v>0</v>
          </cell>
          <cell r="H132">
            <v>0.21</v>
          </cell>
          <cell r="I132">
            <v>35</v>
          </cell>
          <cell r="J132">
            <v>19.079999999999998</v>
          </cell>
          <cell r="K132">
            <v>0</v>
          </cell>
          <cell r="L132">
            <v>248522.58</v>
          </cell>
          <cell r="M132">
            <v>0</v>
          </cell>
          <cell r="N132">
            <v>0</v>
          </cell>
          <cell r="O132">
            <v>29182.19</v>
          </cell>
          <cell r="P132">
            <v>219340.38999999998</v>
          </cell>
        </row>
        <row r="133">
          <cell r="A133" t="str">
            <v>17103</v>
          </cell>
          <cell r="B133" t="str">
            <v>ISPRAVKA VRIJEDNOSTI DRUGIH KRATKOROČNIH POTRAŽIVANJA IZ POSLOVA OSIGURANJA USLJED UMANJENJA-USLUZNE STETE</v>
          </cell>
          <cell r="C133" t="str">
            <v>POTRAŽIVANJA OD KUPACA ZA STANOVE U NIKŠIĆU</v>
          </cell>
          <cell r="D133">
            <v>2301410.42</v>
          </cell>
          <cell r="E133">
            <v>553193.56000000006</v>
          </cell>
          <cell r="F133">
            <v>0</v>
          </cell>
          <cell r="G133">
            <v>35895.379999999997</v>
          </cell>
          <cell r="H133">
            <v>1712321.48</v>
          </cell>
          <cell r="I133">
            <v>107</v>
          </cell>
          <cell r="J133">
            <v>17.09</v>
          </cell>
          <cell r="K133">
            <v>0</v>
          </cell>
          <cell r="L133">
            <v>0</v>
          </cell>
          <cell r="M133">
            <v>0</v>
          </cell>
          <cell r="N133">
            <v>899288.47</v>
          </cell>
          <cell r="O133">
            <v>487.94</v>
          </cell>
          <cell r="P133">
            <v>898800.53</v>
          </cell>
        </row>
        <row r="134">
          <cell r="A134" t="str">
            <v>171031</v>
          </cell>
          <cell r="B134" t="str">
            <v>Kratkoročna potraživanja na ime kamata-kratkorocni depoziti kod banaka nezivot</v>
          </cell>
          <cell r="C134" t="str">
            <v>POTRAŽIVANJA OD KUPACA ZA STANOVE U NIKŠIĆU KRATKOROCNO</v>
          </cell>
          <cell r="D134">
            <v>125538.84</v>
          </cell>
          <cell r="E134">
            <v>0</v>
          </cell>
          <cell r="F134">
            <v>0</v>
          </cell>
          <cell r="G134">
            <v>0</v>
          </cell>
          <cell r="H134">
            <v>125538.84</v>
          </cell>
          <cell r="I134">
            <v>103</v>
          </cell>
          <cell r="J134">
            <v>19.079999999999998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171032</v>
          </cell>
          <cell r="B135" t="str">
            <v>Kratkoročna potraživanja na ime kamata-dugorocni depoziti kod banaka nezivot</v>
          </cell>
          <cell r="C135" t="str">
            <v>POTRAŽIVANJA OD KUPACA ZA STANOVE U NIKŠIĆU KAMATA</v>
          </cell>
          <cell r="D135">
            <v>52244.41</v>
          </cell>
          <cell r="E135">
            <v>0</v>
          </cell>
          <cell r="F135">
            <v>12569.98</v>
          </cell>
          <cell r="G135">
            <v>0</v>
          </cell>
          <cell r="H135">
            <v>64814.39</v>
          </cell>
          <cell r="I135">
            <v>103</v>
          </cell>
          <cell r="J135">
            <v>19.079999999999998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1720</v>
          </cell>
          <cell r="B136" t="str">
            <v>Druga kratkoročna potraživanja iz finansiranja-kamata na euro obveznice</v>
          </cell>
          <cell r="C136" t="str">
            <v>Kratkoročna potraživanja od kupaca</v>
          </cell>
          <cell r="D136">
            <v>705620.65</v>
          </cell>
          <cell r="E136">
            <v>209763.13008</v>
          </cell>
          <cell r="F136">
            <v>84866.65</v>
          </cell>
          <cell r="G136">
            <v>5750.75</v>
          </cell>
          <cell r="H136">
            <v>574973.41992000001</v>
          </cell>
          <cell r="I136">
            <v>103</v>
          </cell>
          <cell r="J136">
            <v>19.079999999999998</v>
          </cell>
          <cell r="K136">
            <v>0</v>
          </cell>
          <cell r="L136">
            <v>1255274.2299200001</v>
          </cell>
          <cell r="M136">
            <v>791736.57</v>
          </cell>
          <cell r="N136">
            <v>683407.19</v>
          </cell>
          <cell r="O136">
            <v>452092.08</v>
          </cell>
          <cell r="P136">
            <v>694852.76991999988</v>
          </cell>
        </row>
        <row r="137">
          <cell r="A137" t="str">
            <v>17200</v>
          </cell>
          <cell r="B137" t="str">
            <v>DRUGA KRATKOROČNA POTRAŽIVANJA IZ FINANSIRANJA-KAMATA NA NLB OBVEZNICE</v>
          </cell>
          <cell r="C137" t="str">
            <v>KRATKOROČNA POTRAŽIVANJA ZA ZAKUP</v>
          </cell>
          <cell r="D137">
            <v>172356.87</v>
          </cell>
          <cell r="E137">
            <v>12355.05</v>
          </cell>
          <cell r="F137">
            <v>14921.15</v>
          </cell>
          <cell r="G137">
            <v>16358.32</v>
          </cell>
          <cell r="H137">
            <v>158564.65</v>
          </cell>
          <cell r="I137">
            <v>103</v>
          </cell>
          <cell r="J137">
            <v>19.079999999999998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17208</v>
          </cell>
          <cell r="B138" t="str">
            <v>DRUGA KRATKOROČNA POTRAŽIVANJA IZ FINANSIRANJA-KAMATA NA EURO OBVEZNICE-09.12.2016</v>
          </cell>
          <cell r="C138" t="str">
            <v>KRATKOROČNA POTRAŽIVANJA -OTKUPLJENA POTRAŽIVANJA OD LOVĆEN AUTA</v>
          </cell>
          <cell r="D138">
            <v>147532.01999999999</v>
          </cell>
          <cell r="E138">
            <v>0</v>
          </cell>
          <cell r="F138">
            <v>4010.26</v>
          </cell>
          <cell r="G138">
            <v>50363.27</v>
          </cell>
          <cell r="H138">
            <v>101179.01000000001</v>
          </cell>
          <cell r="I138">
            <v>103</v>
          </cell>
          <cell r="J138">
            <v>19.079999999999998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17209</v>
          </cell>
          <cell r="B139" t="str">
            <v>DRUGA KRATKOROČNA POTRAŽIVANJA IZ FINANSIRANJA-OBVEZNICE 10.03.2021. KOJE SLUZE ZA POKRICE</v>
          </cell>
          <cell r="C139" t="str">
            <v>KRATKOROČNA POTRAŽIVANJA -PREUZETA POTRAŽIVANJA ZA REZERVISANE  ŠTETE LOVĆENA RE</v>
          </cell>
          <cell r="D139">
            <v>129533.31</v>
          </cell>
          <cell r="E139">
            <v>0</v>
          </cell>
          <cell r="F139">
            <v>0</v>
          </cell>
          <cell r="G139">
            <v>12225.13</v>
          </cell>
          <cell r="H139">
            <v>117308.18</v>
          </cell>
          <cell r="I139">
            <v>103</v>
          </cell>
          <cell r="J139">
            <v>19.079999999999998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172090</v>
          </cell>
          <cell r="B140" t="str">
            <v>DRUGA KRATKOROČNA POTRAŽIVANJA IZ FINANSIRANJA-EUROOBVEZNICE 2016.</v>
          </cell>
          <cell r="C140" t="str">
            <v>KRATKOROČNA POTRAŽIVANJA -PREUZETA POTRAŽIVANJA ZA LIKVIDIRANE  ŠTETE LOVĆENA RE</v>
          </cell>
          <cell r="D140">
            <v>0</v>
          </cell>
          <cell r="E140">
            <v>0</v>
          </cell>
          <cell r="F140">
            <v>15518.88</v>
          </cell>
          <cell r="G140">
            <v>5642.69</v>
          </cell>
          <cell r="H140">
            <v>9876.1899999999987</v>
          </cell>
          <cell r="I140">
            <v>103</v>
          </cell>
          <cell r="J140">
            <v>19.079999999999998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17280</v>
          </cell>
          <cell r="B141" t="str">
            <v>Druga kratkoročna potraživanja iz finansiranja-kamata na euroobveznice 10.03.2021.-KOJE NE SLUZE ZA POKRICE</v>
          </cell>
          <cell r="C141" t="str">
            <v>Kratkoročna potraživanja od kupaca povezana pravna lica-zakup-LOVĆEN AUTO</v>
          </cell>
          <cell r="D141">
            <v>117680.92</v>
          </cell>
          <cell r="E141">
            <v>70053.42</v>
          </cell>
          <cell r="F141">
            <v>22111.95</v>
          </cell>
          <cell r="G141">
            <v>19360.439999999999</v>
          </cell>
          <cell r="H141">
            <v>50379.009999999995</v>
          </cell>
          <cell r="I141">
            <v>101</v>
          </cell>
          <cell r="J141">
            <v>19.079999999999998</v>
          </cell>
          <cell r="K141">
            <v>0</v>
          </cell>
          <cell r="L141">
            <v>37209.339999999997</v>
          </cell>
          <cell r="M141">
            <v>0</v>
          </cell>
          <cell r="N141">
            <v>64065.91</v>
          </cell>
          <cell r="O141">
            <v>46298.42</v>
          </cell>
          <cell r="P141">
            <v>54976.83</v>
          </cell>
        </row>
        <row r="142">
          <cell r="A142" t="str">
            <v>17281</v>
          </cell>
          <cell r="B142" t="str">
            <v>Druga kratkoročna potraživanja iz finansiranja-kamata na euroobveznice 20.05.2019.</v>
          </cell>
          <cell r="C142" t="str">
            <v>Kratkoročna potraživanja od kupaca povezana pravna lica-zakup-LOVĆEN ŽIVOT</v>
          </cell>
          <cell r="D142">
            <v>0</v>
          </cell>
          <cell r="E142">
            <v>0</v>
          </cell>
          <cell r="F142">
            <v>2178</v>
          </cell>
          <cell r="G142">
            <v>2234.02</v>
          </cell>
          <cell r="H142">
            <v>-56.019999999999982</v>
          </cell>
          <cell r="I142">
            <v>101</v>
          </cell>
          <cell r="J142">
            <v>19.079999999999998</v>
          </cell>
          <cell r="K142">
            <v>0</v>
          </cell>
          <cell r="L142">
            <v>0</v>
          </cell>
          <cell r="M142">
            <v>0</v>
          </cell>
          <cell r="N142">
            <v>7020</v>
          </cell>
          <cell r="O142">
            <v>5850</v>
          </cell>
          <cell r="P142">
            <v>1170</v>
          </cell>
        </row>
        <row r="143">
          <cell r="A143" t="str">
            <v>17282</v>
          </cell>
          <cell r="B143" t="str">
            <v>DRUGA KRATKOROČNA POTRAŽIVANJA IZ FINANSIRANJA-KAMATA NA EUROOBVEZNICE 18.03.2020.</v>
          </cell>
          <cell r="C143" t="str">
            <v>Kratkoročna potraživanja od kupaca povezana pravna lica-TRIGLAV</v>
          </cell>
          <cell r="D143">
            <v>3259100</v>
          </cell>
          <cell r="E143">
            <v>3259100</v>
          </cell>
          <cell r="F143">
            <v>0</v>
          </cell>
          <cell r="G143">
            <v>0</v>
          </cell>
          <cell r="H143">
            <v>0</v>
          </cell>
          <cell r="I143">
            <v>101</v>
          </cell>
          <cell r="J143">
            <v>19.079999999999998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>
            <v>0</v>
          </cell>
          <cell r="P143">
            <v>300</v>
          </cell>
        </row>
        <row r="144">
          <cell r="A144" t="str">
            <v>1750</v>
          </cell>
          <cell r="B144" t="str">
            <v>Druga kratkoročna potraživanja iz finansiranja-plasmani sredstava strateskim partnerima</v>
          </cell>
          <cell r="C144" t="str">
            <v>Ostala druga kratkoročna potraživanja-avansi za usluge zastupanja</v>
          </cell>
          <cell r="D144">
            <v>887160.36</v>
          </cell>
          <cell r="E144">
            <v>123017.22</v>
          </cell>
          <cell r="F144">
            <v>11602.95</v>
          </cell>
          <cell r="G144">
            <v>230777.89</v>
          </cell>
          <cell r="H144">
            <v>544968.19999999995</v>
          </cell>
          <cell r="I144">
            <v>60</v>
          </cell>
          <cell r="J144">
            <v>19.079999999999998</v>
          </cell>
          <cell r="K144">
            <v>0</v>
          </cell>
          <cell r="L144">
            <v>1076523.58</v>
          </cell>
          <cell r="M144">
            <v>1195.53</v>
          </cell>
          <cell r="N144">
            <v>1568693.04</v>
          </cell>
          <cell r="O144">
            <v>1553500.97</v>
          </cell>
          <cell r="P144">
            <v>1090520.1199999999</v>
          </cell>
        </row>
        <row r="145">
          <cell r="A145" t="str">
            <v>17501</v>
          </cell>
          <cell r="B145" t="str">
            <v>Druga kratkoročna potraživanja od državnih i drugih institucija-lovcen re</v>
          </cell>
          <cell r="C145" t="str">
            <v>Potrazivanja za obracunate kamate za date avanse</v>
          </cell>
          <cell r="D145">
            <v>21458.67</v>
          </cell>
          <cell r="E145">
            <v>0</v>
          </cell>
          <cell r="F145">
            <v>0</v>
          </cell>
          <cell r="G145">
            <v>0</v>
          </cell>
          <cell r="H145">
            <v>21458.67</v>
          </cell>
          <cell r="I145">
            <v>60</v>
          </cell>
          <cell r="J145">
            <v>19.079999999999998</v>
          </cell>
          <cell r="K145">
            <v>0</v>
          </cell>
          <cell r="L145">
            <v>39279.46</v>
          </cell>
          <cell r="M145">
            <v>0</v>
          </cell>
          <cell r="N145">
            <v>-17820.79</v>
          </cell>
          <cell r="O145">
            <v>0</v>
          </cell>
          <cell r="P145">
            <v>21458.67</v>
          </cell>
        </row>
        <row r="146">
          <cell r="A146" t="str">
            <v>1751</v>
          </cell>
          <cell r="B146" t="str">
            <v>Kratkoročna potraživanja od zaposlenih-akontacija za sluzbeni put</v>
          </cell>
          <cell r="C146" t="str">
            <v>Ostala druga kratkoročna potraživanja-dati ostali avansi dobavljacima</v>
          </cell>
          <cell r="D146">
            <v>172191.45</v>
          </cell>
          <cell r="E146">
            <v>5972.5</v>
          </cell>
          <cell r="F146">
            <v>55641.33</v>
          </cell>
          <cell r="G146">
            <v>44694.21</v>
          </cell>
          <cell r="H146">
            <v>177166.07000000004</v>
          </cell>
          <cell r="I146">
            <v>64</v>
          </cell>
          <cell r="J146">
            <v>19.079999999999998</v>
          </cell>
          <cell r="K146">
            <v>0</v>
          </cell>
          <cell r="L146">
            <v>43325.32</v>
          </cell>
          <cell r="M146">
            <v>0</v>
          </cell>
          <cell r="N146">
            <v>321926.87</v>
          </cell>
          <cell r="O146">
            <v>270918.8</v>
          </cell>
          <cell r="P146">
            <v>94333.390000000014</v>
          </cell>
        </row>
        <row r="147">
          <cell r="A147" t="str">
            <v>1752</v>
          </cell>
          <cell r="B147" t="str">
            <v>Kratkoročna potraživanja od zaposlenih-ostalo</v>
          </cell>
          <cell r="C147" t="str">
            <v>Ostala druga kratkoročna potraživanja-ostalo</v>
          </cell>
          <cell r="D147">
            <v>39496.82</v>
          </cell>
          <cell r="E147">
            <v>32182.52</v>
          </cell>
          <cell r="F147">
            <v>0</v>
          </cell>
          <cell r="G147">
            <v>-15734</v>
          </cell>
          <cell r="H147">
            <v>23048.3</v>
          </cell>
          <cell r="I147">
            <v>103</v>
          </cell>
          <cell r="J147">
            <v>19.079999999999998</v>
          </cell>
          <cell r="K147">
            <v>0</v>
          </cell>
          <cell r="L147">
            <v>29247.49</v>
          </cell>
          <cell r="M147">
            <v>11691.25</v>
          </cell>
          <cell r="N147">
            <v>32662.81</v>
          </cell>
          <cell r="O147">
            <v>0</v>
          </cell>
          <cell r="P147">
            <v>50219.05</v>
          </cell>
        </row>
        <row r="148">
          <cell r="A148" t="str">
            <v>1753</v>
          </cell>
          <cell r="B148" t="str">
            <v>KRATKOROČNA POTRAŽIVANJA OD ZAPOSLENIH-PREUZETE ZALIHE</v>
          </cell>
          <cell r="C148" t="str">
            <v>OSTALA DRUGA KRATKOROČNA POTRAŽIVANJA-UGOVOR O ZAJMU</v>
          </cell>
          <cell r="D148">
            <v>0</v>
          </cell>
          <cell r="E148">
            <v>0</v>
          </cell>
          <cell r="F148">
            <v>20000</v>
          </cell>
          <cell r="G148">
            <v>6000</v>
          </cell>
          <cell r="H148">
            <v>14000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17538</v>
          </cell>
          <cell r="B149" t="str">
            <v>Kratkoročna potraživanja od zaposlenih-stambeni fond</v>
          </cell>
          <cell r="C149" t="str">
            <v>OSTALA DRUGA KRATKOROČNA POTRAŽIVANJA-UGOVOR O ZAJMU-LOVĆEN AUTO</v>
          </cell>
          <cell r="D149">
            <v>0</v>
          </cell>
          <cell r="E149">
            <v>0</v>
          </cell>
          <cell r="F149">
            <v>67553.41</v>
          </cell>
          <cell r="G149">
            <v>0</v>
          </cell>
          <cell r="H149">
            <v>67553.41</v>
          </cell>
          <cell r="I149">
            <v>101</v>
          </cell>
          <cell r="J149">
            <v>19.079999999999998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1792</v>
          </cell>
          <cell r="B150" t="str">
            <v>POTRAŽIVANJA OD KUPACA ZA STANOVE U NIKŠIĆU</v>
          </cell>
          <cell r="C150" t="str">
            <v>Ispravka vrijednosti drugih kratkoročnih potraživanja usljed umanjenja-konto 1720</v>
          </cell>
          <cell r="D150">
            <v>8608.7800000000007</v>
          </cell>
          <cell r="E150">
            <v>354755.09</v>
          </cell>
          <cell r="F150">
            <v>0</v>
          </cell>
          <cell r="G150">
            <v>0</v>
          </cell>
          <cell r="H150">
            <v>-346146.31</v>
          </cell>
          <cell r="I150">
            <v>103</v>
          </cell>
          <cell r="J150">
            <v>19.079999999999998</v>
          </cell>
          <cell r="K150">
            <v>0</v>
          </cell>
          <cell r="L150">
            <v>80578.28</v>
          </cell>
          <cell r="M150">
            <v>408770.4</v>
          </cell>
          <cell r="N150">
            <v>32913.29</v>
          </cell>
          <cell r="O150">
            <v>0</v>
          </cell>
          <cell r="P150">
            <v>-295278.83</v>
          </cell>
        </row>
        <row r="151">
          <cell r="A151" t="str">
            <v>17921</v>
          </cell>
          <cell r="B151" t="str">
            <v>POTRAŽIVANJA OD KUPACA ZA STANOVE U NIKŠIĆU KRATKOROCNO</v>
          </cell>
          <cell r="C151" t="str">
            <v>ISPRAVKA VRIJEDNOSTI DRUGIH KRATKOROČNIH POTRAŽIVANJA USLJED UMANJENJA-KONTO 17200</v>
          </cell>
          <cell r="D151">
            <v>0</v>
          </cell>
          <cell r="E151">
            <v>147118.12</v>
          </cell>
          <cell r="F151">
            <v>6181.42</v>
          </cell>
          <cell r="G151">
            <v>0</v>
          </cell>
          <cell r="H151">
            <v>-140936.69999999998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1793</v>
          </cell>
          <cell r="B152" t="str">
            <v>Kratkoročna potraživanja od kupaca</v>
          </cell>
          <cell r="C152" t="str">
            <v>ISPRAVKA VRIJEDNOSTI DRUGIH KRATKOROČNIH POTRAŽIVANJA USLJED UMANJENJA-KONTO 1700</v>
          </cell>
          <cell r="D152">
            <v>0</v>
          </cell>
          <cell r="E152">
            <v>41062.339999999997</v>
          </cell>
          <cell r="F152">
            <v>0</v>
          </cell>
          <cell r="G152">
            <v>0</v>
          </cell>
          <cell r="H152">
            <v>-41062.339999999997</v>
          </cell>
          <cell r="I152">
            <v>108</v>
          </cell>
          <cell r="J152">
            <v>19.079999999999998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1795</v>
          </cell>
          <cell r="B153" t="str">
            <v>KRATKOROČNA POTRAŽIVANJA ZA ZAKUP</v>
          </cell>
          <cell r="C153" t="str">
            <v>Ispravka vrijednosti drugih kratkoročnih potraživanja usljed umanjenja-konto 1750</v>
          </cell>
          <cell r="D153">
            <v>2993.86</v>
          </cell>
          <cell r="E153">
            <v>434697.35</v>
          </cell>
          <cell r="F153">
            <v>168175.9</v>
          </cell>
          <cell r="G153">
            <v>0</v>
          </cell>
          <cell r="H153">
            <v>-263527.58999999997</v>
          </cell>
          <cell r="I153">
            <v>60</v>
          </cell>
          <cell r="J153">
            <v>19.079999999999998</v>
          </cell>
          <cell r="K153">
            <v>0</v>
          </cell>
          <cell r="L153">
            <v>0</v>
          </cell>
          <cell r="M153">
            <v>51395.66</v>
          </cell>
          <cell r="N153">
            <v>0</v>
          </cell>
          <cell r="O153">
            <v>2049.2399999999998</v>
          </cell>
          <cell r="P153">
            <v>-53444.9</v>
          </cell>
        </row>
        <row r="154">
          <cell r="A154" t="str">
            <v>179501</v>
          </cell>
          <cell r="B154" t="str">
            <v>Kratkoročna potraživanja od kupaca povezana pravna lica-zakup-LOVĆEN AUTO</v>
          </cell>
          <cell r="C154" t="str">
            <v>ISPRAVKA VRIJEDNOSTI DRUGIH KRATKOROČNIH POTRAŽIVANJA USLJED UMANJENJA-KONTO 17501</v>
          </cell>
          <cell r="D154">
            <v>0</v>
          </cell>
          <cell r="E154">
            <v>21458.67</v>
          </cell>
          <cell r="F154">
            <v>0</v>
          </cell>
          <cell r="G154">
            <v>0</v>
          </cell>
          <cell r="H154">
            <v>-21458.67</v>
          </cell>
          <cell r="I154">
            <v>60</v>
          </cell>
          <cell r="J154">
            <v>19.079999999999998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17951</v>
          </cell>
          <cell r="B155" t="str">
            <v>Kratkoročna potraživanja od kupaca povezana pravna lica-zakup-LOVĆEN ŽIVOT</v>
          </cell>
          <cell r="C155" t="str">
            <v>ISPRAVKA VRIJEDNOSTI DRUGIH KRATKOROČNIH POTRAŽIVANJA USLJED UMANJENJA-KONTO 1751</v>
          </cell>
          <cell r="D155">
            <v>0</v>
          </cell>
          <cell r="E155">
            <v>142810.20000000001</v>
          </cell>
          <cell r="F155">
            <v>0</v>
          </cell>
          <cell r="G155">
            <v>0</v>
          </cell>
          <cell r="H155">
            <v>-142810.20000000001</v>
          </cell>
          <cell r="I155">
            <v>64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17952</v>
          </cell>
          <cell r="B156" t="str">
            <v>Kratkoročna potraživanja od kupaca povezana pravna lica-TRIGLAV</v>
          </cell>
          <cell r="C156" t="str">
            <v>ISPRAVKA VRIJEDNOSTI DRUGIH KRATKOROČNIH POTRAŽIVANJA USLJED UMANJENJA-KONTO 1752</v>
          </cell>
          <cell r="D156">
            <v>0</v>
          </cell>
          <cell r="E156">
            <v>24758.32</v>
          </cell>
          <cell r="F156">
            <v>0</v>
          </cell>
          <cell r="G156">
            <v>0</v>
          </cell>
          <cell r="H156">
            <v>-24758.32</v>
          </cell>
          <cell r="I156">
            <v>103</v>
          </cell>
          <cell r="J156">
            <v>19.079999999999998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17953</v>
          </cell>
          <cell r="B157" t="str">
            <v>KRATKOROČNA POTRAŽIVANJA ZA NEUPLAĆENI, ZA NAPLATU DOSPJELI UPISANI KAPITAL</v>
          </cell>
          <cell r="C157" t="str">
            <v>ISPRAVKA VRIJEDNOSTI DRUGIH KRATKOROČNIH POTRAŽIVANJA USLJED DISKONTOVANJA-KONTO 17101</v>
          </cell>
          <cell r="D157">
            <v>0</v>
          </cell>
          <cell r="E157">
            <v>10202.59</v>
          </cell>
          <cell r="F157">
            <v>0</v>
          </cell>
          <cell r="G157">
            <v>0</v>
          </cell>
          <cell r="H157">
            <v>-10202.59</v>
          </cell>
          <cell r="I157">
            <v>103</v>
          </cell>
          <cell r="J157">
            <v>19.079999999999998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1850</v>
          </cell>
          <cell r="B158" t="str">
            <v>Ostala druga kratkoročna potraživanja-avansi za usluge zastupanja</v>
          </cell>
          <cell r="C158" t="str">
            <v>Kratkoročni depoziti kod banaka, koji ulaze u sastav imovine za pokriće tehničkih rezervi neživotnih osiguranja</v>
          </cell>
          <cell r="D158">
            <v>242071.58</v>
          </cell>
          <cell r="E158">
            <v>242071.58</v>
          </cell>
          <cell r="F158">
            <v>0</v>
          </cell>
          <cell r="G158">
            <v>0</v>
          </cell>
          <cell r="H158">
            <v>0</v>
          </cell>
          <cell r="I158">
            <v>36</v>
          </cell>
          <cell r="J158">
            <v>18.02</v>
          </cell>
          <cell r="K158">
            <v>0</v>
          </cell>
          <cell r="L158">
            <v>2195000</v>
          </cell>
          <cell r="M158">
            <v>0</v>
          </cell>
          <cell r="N158">
            <v>8506000</v>
          </cell>
          <cell r="O158">
            <v>2201000</v>
          </cell>
          <cell r="P158">
            <v>8500000</v>
          </cell>
        </row>
        <row r="159">
          <cell r="A159" t="str">
            <v>18640</v>
          </cell>
          <cell r="B159" t="str">
            <v>Potrazivanja za obracunate kamate za date avanse</v>
          </cell>
          <cell r="C159" t="str">
            <v>DRUGA KRATKOROČNA ULAGANJA, KOJA SE NE FINANSIRAJU IZ TEHNIČKIH REZERVISANJA-PLASMANI STRATESKIM PARTNERIMA</v>
          </cell>
          <cell r="D159">
            <v>1626944.11</v>
          </cell>
          <cell r="E159">
            <v>346424.85</v>
          </cell>
          <cell r="F159">
            <v>98000</v>
          </cell>
          <cell r="G159">
            <v>33502.879999999997</v>
          </cell>
          <cell r="H159">
            <v>1345016.3800000004</v>
          </cell>
          <cell r="I159">
            <v>35</v>
          </cell>
          <cell r="J159">
            <v>19.07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18641</v>
          </cell>
          <cell r="B160" t="str">
            <v>Ostala druga kratkoročna potraživanja-dati ostali avansi dobavljacima</v>
          </cell>
          <cell r="C160" t="str">
            <v>DRUGA KRATKOROČNA ULAGANJA, KOJA SE NE FINANSIRAJU IZ TEHNIČKIH REZERVISANJA-KAMATE NA PLASMANE STRATESKIM PARTNERIMA</v>
          </cell>
          <cell r="D160">
            <v>44550.9</v>
          </cell>
          <cell r="E160">
            <v>6172.52</v>
          </cell>
          <cell r="F160">
            <v>10495.09</v>
          </cell>
          <cell r="G160">
            <v>17931.87</v>
          </cell>
          <cell r="H160">
            <v>30941.600000000002</v>
          </cell>
          <cell r="I160">
            <v>99</v>
          </cell>
          <cell r="J160">
            <v>19.07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186418</v>
          </cell>
          <cell r="B161" t="str">
            <v>Ostala druga kratkoročna potraživanja-ostalo</v>
          </cell>
          <cell r="C161" t="str">
            <v>DRUGA KRATKOROČNA ULAGANJA, KOJA SE NE FINANSIRAJU IZ TEHNIČKIH REZERVISANJA-KAMATA LOVĆEN AUTO</v>
          </cell>
          <cell r="D161">
            <v>66974.59</v>
          </cell>
          <cell r="E161">
            <v>66974.570000000007</v>
          </cell>
          <cell r="F161">
            <v>16014.89</v>
          </cell>
          <cell r="G161">
            <v>16014.88</v>
          </cell>
          <cell r="H161">
            <v>2.99999999897409E-2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18648</v>
          </cell>
          <cell r="B162" t="str">
            <v>OSTALA DRUGA KRATKOROČNA POTRAŽIVANJA-LOVĆEN ŽIVOTNA OSIGURANJA</v>
          </cell>
          <cell r="C162" t="str">
            <v>DRUGA KRATKOROČNA ULAGANJA, KOJA SE NE FINANSIRAJU IZ TEHNIČKIH REZERVISANJA- PLASMANI STRATESKIM PARTNERIMA-LOVĆEN AUTO</v>
          </cell>
          <cell r="D162">
            <v>3806753.73</v>
          </cell>
          <cell r="E162">
            <v>3177464.33</v>
          </cell>
          <cell r="F162">
            <v>0</v>
          </cell>
          <cell r="G162">
            <v>155852.06</v>
          </cell>
          <cell r="H162">
            <v>473437.33999999991</v>
          </cell>
          <cell r="I162">
            <v>101</v>
          </cell>
          <cell r="J162">
            <v>19.07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18690</v>
          </cell>
          <cell r="B163" t="str">
            <v>OSTALA DRUGA KRATKOROČNA POTRAŽIVANJA-UGOVOR O ZAJMU</v>
          </cell>
          <cell r="C163" t="str">
            <v>ISPRAVKA VRIJEDNOSTI DRUGIH FINANSIJSKIH ULAGANJA USLJED UMANJENJA-ISPRAVKA PLASMANA STRATESKIM PARTNERIMA</v>
          </cell>
          <cell r="D163">
            <v>4108.2</v>
          </cell>
          <cell r="E163">
            <v>223528.54</v>
          </cell>
          <cell r="F163">
            <v>0</v>
          </cell>
          <cell r="G163">
            <v>0</v>
          </cell>
          <cell r="H163">
            <v>-219420.34</v>
          </cell>
          <cell r="I163">
            <v>35</v>
          </cell>
          <cell r="J163">
            <v>19.07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186901</v>
          </cell>
          <cell r="B164" t="str">
            <v>OSTALA DRUGA KRATKOROČNA POTRAŽIVANJA-KAMATA NA UGOVOR O ZAJMU</v>
          </cell>
          <cell r="C164" t="str">
            <v>ISPRAVKA VRIJEDNOSTI DRUGIH FINANSIJSKIH ULAGANJA USLJED DISKONTOVANJA-ISPRAVKA PLASMANA STRATESKIM PARTNERIMA</v>
          </cell>
          <cell r="D164">
            <v>0</v>
          </cell>
          <cell r="E164">
            <v>106470.87</v>
          </cell>
          <cell r="F164">
            <v>0</v>
          </cell>
          <cell r="G164">
            <v>0</v>
          </cell>
          <cell r="H164">
            <v>-106470.87</v>
          </cell>
          <cell r="I164">
            <v>35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18698</v>
          </cell>
          <cell r="B165" t="str">
            <v>Ispravka vrijednosti drugih kratkoročnih potraživanja usljed umanjenja-konto 1720</v>
          </cell>
          <cell r="C165" t="str">
            <v>ISPRAVKA PLASMANA LOVĆEN AUTA</v>
          </cell>
          <cell r="D165">
            <v>0</v>
          </cell>
          <cell r="E165">
            <v>619853.57999999996</v>
          </cell>
          <cell r="F165">
            <v>0</v>
          </cell>
          <cell r="G165">
            <v>0</v>
          </cell>
          <cell r="H165">
            <v>-619853.57999999996</v>
          </cell>
          <cell r="I165">
            <v>21</v>
          </cell>
          <cell r="J165">
            <v>19.07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1920</v>
          </cell>
          <cell r="B166" t="str">
            <v>ISPRAVKA VRIJEDNOSTI DRUGIH KRATKOROČNIH POTRAŽIVANJA USLJED UMANJENJA-KONTO 17200</v>
          </cell>
          <cell r="C166" t="str">
            <v>Odloženi troškovi sticanja osiguranja</v>
          </cell>
          <cell r="D166">
            <v>1951540.81</v>
          </cell>
          <cell r="E166">
            <v>1676637.25</v>
          </cell>
          <cell r="F166">
            <v>100132.45</v>
          </cell>
          <cell r="G166">
            <v>94846.93</v>
          </cell>
          <cell r="H166">
            <v>280189.08000000007</v>
          </cell>
          <cell r="I166">
            <v>124</v>
          </cell>
          <cell r="J166">
            <v>21.01</v>
          </cell>
          <cell r="K166">
            <v>0</v>
          </cell>
          <cell r="L166">
            <v>0</v>
          </cell>
          <cell r="M166">
            <v>0</v>
          </cell>
          <cell r="N166">
            <v>121298.04</v>
          </cell>
          <cell r="O166">
            <v>0</v>
          </cell>
          <cell r="P166">
            <v>121298.04</v>
          </cell>
        </row>
        <row r="167">
          <cell r="A167" t="str">
            <v>19208</v>
          </cell>
          <cell r="B167" t="str">
            <v>ISPRAVKA VRIJEDNOSTI DRUGIH KRATKOROČNIH POTRAŽIVANJA USLJED UMANJENJA-KONTO 1700</v>
          </cell>
          <cell r="C167" t="str">
            <v>ODLOŽENI TROŠKOVI STICANJA OSIGURANJA-PROVIZIJA ZA OBRADU KREDITA TRIGLAV</v>
          </cell>
          <cell r="D167">
            <v>5139.16</v>
          </cell>
          <cell r="E167">
            <v>0</v>
          </cell>
          <cell r="F167">
            <v>0</v>
          </cell>
          <cell r="G167">
            <v>0</v>
          </cell>
          <cell r="H167">
            <v>5139.16</v>
          </cell>
          <cell r="I167">
            <v>213</v>
          </cell>
          <cell r="J167">
            <v>25.01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1921</v>
          </cell>
          <cell r="B168" t="str">
            <v>Ispravka vrijednosti drugih kratkoročnih potraživanja usljed umanjenja-konto 1750</v>
          </cell>
          <cell r="C168" t="str">
            <v>Umanjenje prenosne premije za troškove pribave osiguranja</v>
          </cell>
          <cell r="D168">
            <v>2259723.13</v>
          </cell>
          <cell r="E168">
            <v>25493.119999999999</v>
          </cell>
          <cell r="F168">
            <v>66316.78</v>
          </cell>
          <cell r="G168">
            <v>275082.52</v>
          </cell>
          <cell r="H168">
            <v>2025464.2699999996</v>
          </cell>
          <cell r="I168">
            <v>5</v>
          </cell>
          <cell r="J168">
            <v>21.01</v>
          </cell>
          <cell r="K168">
            <v>0</v>
          </cell>
          <cell r="L168">
            <v>2606755.71</v>
          </cell>
          <cell r="M168">
            <v>0</v>
          </cell>
          <cell r="N168">
            <v>0</v>
          </cell>
          <cell r="O168">
            <v>727629.49</v>
          </cell>
          <cell r="P168">
            <v>1879126.22</v>
          </cell>
        </row>
        <row r="169">
          <cell r="A169" t="str">
            <v>1930</v>
          </cell>
          <cell r="B169" t="str">
            <v>ISPRAVKA VRIJEDNOSTI DRUGIH KRATKOROČNIH POTRAŽIVANJA USLJED UMANJENJA-KONTO 17501</v>
          </cell>
          <cell r="C169" t="str">
            <v>DRUGI KRATKOROČNO ODLOŽENI TROŠKOVI-OTPREMNINE</v>
          </cell>
          <cell r="D169">
            <v>0.28999999999999998</v>
          </cell>
          <cell r="E169">
            <v>0.27</v>
          </cell>
          <cell r="F169">
            <v>0</v>
          </cell>
          <cell r="G169">
            <v>0</v>
          </cell>
          <cell r="H169">
            <v>1.9999999999999962E-2</v>
          </cell>
          <cell r="I169">
            <v>125</v>
          </cell>
          <cell r="J169">
            <v>21.01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1940</v>
          </cell>
          <cell r="B170" t="str">
            <v>ISPRAVKA VRIJEDNOSTI DRUGIH KRATKOROČNIH POTRAŽIVANJA USLJED UMANJENJA-KONTO 1751</v>
          </cell>
          <cell r="C170" t="str">
            <v>Drugi kratkoročno odloženi rashodi-premija reosiguranja</v>
          </cell>
          <cell r="D170">
            <v>716264</v>
          </cell>
          <cell r="E170">
            <v>716264</v>
          </cell>
          <cell r="F170">
            <v>0</v>
          </cell>
          <cell r="G170">
            <v>0</v>
          </cell>
          <cell r="H170">
            <v>0</v>
          </cell>
          <cell r="I170">
            <v>125</v>
          </cell>
          <cell r="J170">
            <v>21.02</v>
          </cell>
          <cell r="K170">
            <v>0</v>
          </cell>
          <cell r="L170">
            <v>716264</v>
          </cell>
          <cell r="M170">
            <v>715264</v>
          </cell>
          <cell r="N170">
            <v>0</v>
          </cell>
          <cell r="O170">
            <v>0</v>
          </cell>
          <cell r="P170">
            <v>1000</v>
          </cell>
        </row>
        <row r="171">
          <cell r="A171" t="str">
            <v>19481</v>
          </cell>
          <cell r="B171" t="str">
            <v>ISPRAVKA VRIJEDNOSTI DRUGIH KRATKOROČNIH POTRAŽIVANJA USLJED UMANJENJA-KONTO 1752</v>
          </cell>
          <cell r="C171" t="str">
            <v>Drugi kratkoročno odloženi rashodi-premija reosiguranja-TRIGLAV-RE</v>
          </cell>
          <cell r="D171">
            <v>39862</v>
          </cell>
          <cell r="E171">
            <v>39862</v>
          </cell>
          <cell r="F171">
            <v>0</v>
          </cell>
          <cell r="G171">
            <v>0</v>
          </cell>
          <cell r="H171">
            <v>0</v>
          </cell>
          <cell r="I171">
            <v>125</v>
          </cell>
          <cell r="J171">
            <v>21.02</v>
          </cell>
          <cell r="K171">
            <v>0</v>
          </cell>
          <cell r="L171">
            <v>201190</v>
          </cell>
          <cell r="M171">
            <v>0</v>
          </cell>
          <cell r="N171">
            <v>-201190</v>
          </cell>
          <cell r="O171">
            <v>0</v>
          </cell>
          <cell r="P171">
            <v>0</v>
          </cell>
        </row>
        <row r="172">
          <cell r="A172" t="str">
            <v>2013</v>
          </cell>
          <cell r="B172" t="str">
            <v>ISPRAVKA VRIJEDNOSTI DRUGIH KRATKOROČNIH POTRAŽIVANJA USLJED DISKONTOVANJA-KONTO 17101</v>
          </cell>
          <cell r="D172">
            <v>0</v>
          </cell>
          <cell r="E172">
            <v>1.71</v>
          </cell>
          <cell r="F172">
            <v>0</v>
          </cell>
          <cell r="G172">
            <v>0</v>
          </cell>
          <cell r="H172">
            <v>-1.71</v>
          </cell>
          <cell r="I172">
            <v>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2100</v>
          </cell>
          <cell r="B173" t="str">
            <v>Kratkoročni depoziti kod banaka, koji ulaze u sastav imovine za pokriće tehničkih rezervi neživotnih osiguranja</v>
          </cell>
          <cell r="C173" t="str">
            <v>Obaveze za neto plate</v>
          </cell>
          <cell r="D173">
            <v>289953.09000000003</v>
          </cell>
          <cell r="E173">
            <v>289989.42946900002</v>
          </cell>
          <cell r="F173">
            <v>562780.47</v>
          </cell>
          <cell r="G173">
            <v>563305.81000000006</v>
          </cell>
          <cell r="H173">
            <v>-561.67946900008246</v>
          </cell>
          <cell r="I173">
            <v>232</v>
          </cell>
          <cell r="J173">
            <v>24.06</v>
          </cell>
          <cell r="K173">
            <v>0</v>
          </cell>
          <cell r="L173">
            <v>200.000531</v>
          </cell>
          <cell r="M173">
            <v>0</v>
          </cell>
          <cell r="N173">
            <v>2425042.98</v>
          </cell>
          <cell r="O173">
            <v>2425044.5</v>
          </cell>
          <cell r="P173">
            <v>198.48053100006655</v>
          </cell>
        </row>
        <row r="174">
          <cell r="A174" t="str">
            <v>21007</v>
          </cell>
          <cell r="B174" t="str">
            <v>DRUGA KRATKOROČNA ULAGANJA, KOJA SE NE FINANSIRAJU IZ TEHNIČKIH REZERVISANJA-PLASMANI STRATESKIM PARTNERIMA</v>
          </cell>
          <cell r="C174" t="str">
            <v>OBAVEZE ZA NETO PLATE ZASTUPNICI DOPUNSKI RAD %</v>
          </cell>
          <cell r="D174">
            <v>0</v>
          </cell>
          <cell r="E174">
            <v>0</v>
          </cell>
          <cell r="F174">
            <v>27449.279999999999</v>
          </cell>
          <cell r="G174">
            <v>27449.279999999999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21008</v>
          </cell>
          <cell r="B175" t="str">
            <v>DRUGA KRATKOROČNA ULAGANJA, KOJA SE NE FINANSIRAJU IZ TEHNIČKIH REZERVISANJA-KAMATE NA PLASMANE STRATESKIM PARTNERIMA</v>
          </cell>
          <cell r="C175" t="str">
            <v>OBAVEZE ZA NETO PLATE ZASTUPNICI DOPUNSKI RAD FIKSNO</v>
          </cell>
          <cell r="D175">
            <v>275.20999999999998</v>
          </cell>
          <cell r="E175">
            <v>275.20999999999998</v>
          </cell>
          <cell r="F175">
            <v>9424.19</v>
          </cell>
          <cell r="G175">
            <v>9424.19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21009</v>
          </cell>
          <cell r="B176" t="str">
            <v>DRUGA KRATKOROČNA ULAGANJA, KOJA SE NE FINANSIRAJU IZ TEHNIČKIH REZERVISANJA- PLASMANI STRATESKIM PARTNERIMA-LOVĆEN AUTO</v>
          </cell>
          <cell r="C176" t="str">
            <v>OBAVEZE ZA NETO PLATE ZASTUPNICI</v>
          </cell>
          <cell r="D176">
            <v>16660.11</v>
          </cell>
          <cell r="E176">
            <v>16659.080000000002</v>
          </cell>
          <cell r="F176">
            <v>76809.039999999994</v>
          </cell>
          <cell r="G176">
            <v>76284.600000000006</v>
          </cell>
          <cell r="H176">
            <v>525.46999999998661</v>
          </cell>
          <cell r="I176">
            <v>232</v>
          </cell>
          <cell r="J176">
            <v>24.06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2110</v>
          </cell>
          <cell r="B177" t="str">
            <v>ISPRAVKA VRIJEDNOSTI DRUGIH FINANSIJSKIH ULAGANJA USLJED UMANJENJA-ISPRAVKA PLASMANA STRATESKIM PARTNERIMA</v>
          </cell>
          <cell r="C177" t="str">
            <v>Obaveze za nadoknade neto plata</v>
          </cell>
          <cell r="D177">
            <v>0</v>
          </cell>
          <cell r="E177">
            <v>0.88</v>
          </cell>
          <cell r="F177">
            <v>26010.18</v>
          </cell>
          <cell r="G177">
            <v>26010.18</v>
          </cell>
          <cell r="H177">
            <v>-0.88000000000101863</v>
          </cell>
          <cell r="I177">
            <v>218</v>
          </cell>
          <cell r="J177">
            <v>24.06</v>
          </cell>
          <cell r="K177">
            <v>0</v>
          </cell>
          <cell r="L177">
            <v>0</v>
          </cell>
          <cell r="M177">
            <v>0.61</v>
          </cell>
          <cell r="N177">
            <v>61107.33</v>
          </cell>
          <cell r="O177">
            <v>61107.33</v>
          </cell>
          <cell r="P177">
            <v>-0.61000000000058208</v>
          </cell>
        </row>
        <row r="178">
          <cell r="A178" t="str">
            <v>21109</v>
          </cell>
          <cell r="B178" t="str">
            <v>ISPRAVKA VRIJEDNOSTI DRUGIH FINANSIJSKIH ULAGANJA USLJED DISKONTOVANJA-ISPRAVKA PLASMANA STRATESKIM PARTNERIMA</v>
          </cell>
          <cell r="C178" t="str">
            <v>OBAVEZE ZA NADOKNADE NETO PLATA ZASTUPNICI</v>
          </cell>
          <cell r="D178">
            <v>1106.72</v>
          </cell>
          <cell r="E178">
            <v>1106.71</v>
          </cell>
          <cell r="F178">
            <v>7105.66</v>
          </cell>
          <cell r="G178">
            <v>7105.65</v>
          </cell>
          <cell r="H178">
            <v>2.0000000000436557E-2</v>
          </cell>
          <cell r="I178">
            <v>218</v>
          </cell>
          <cell r="J178">
            <v>24.06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2130</v>
          </cell>
          <cell r="B179" t="str">
            <v>ISPRAVKA PLASMANA LOVĆEN AUTA</v>
          </cell>
          <cell r="C179" t="str">
            <v>Obaveze za doprinose iz bruto plata-doprinos PIO</v>
          </cell>
          <cell r="D179">
            <v>41666.980000000003</v>
          </cell>
          <cell r="E179">
            <v>41666.97</v>
          </cell>
          <cell r="F179">
            <v>128754.22</v>
          </cell>
          <cell r="G179">
            <v>128754.22</v>
          </cell>
          <cell r="H179">
            <v>1.0000000009313226E-2</v>
          </cell>
          <cell r="I179">
            <v>232</v>
          </cell>
          <cell r="J179">
            <v>24.06</v>
          </cell>
          <cell r="K179">
            <v>0</v>
          </cell>
          <cell r="L179">
            <v>0</v>
          </cell>
          <cell r="M179">
            <v>0</v>
          </cell>
          <cell r="N179">
            <v>570337.4</v>
          </cell>
          <cell r="O179">
            <v>570337.30000000005</v>
          </cell>
          <cell r="P179">
            <v>9.9999999976716936E-2</v>
          </cell>
        </row>
        <row r="180">
          <cell r="A180" t="str">
            <v>21307</v>
          </cell>
          <cell r="B180" t="str">
            <v>POTRAŽIVANJA ZA ODLOŽENI POREZ</v>
          </cell>
          <cell r="C180" t="str">
            <v>OBAVEZE ZA DOPRINOSE IZ BRUTO PLATA-DOPRINOS PIO-ZASTUPNICI DOPUNSKI RAD %</v>
          </cell>
          <cell r="D180">
            <v>0</v>
          </cell>
          <cell r="E180">
            <v>0</v>
          </cell>
          <cell r="F180">
            <v>5417.61</v>
          </cell>
          <cell r="G180">
            <v>5417.61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21308</v>
          </cell>
          <cell r="B181" t="str">
            <v>POTRAŽIVANJA ZA ODLOŽENI POREZ-EUROOBVEZNICE 18.03.2020.</v>
          </cell>
          <cell r="C181" t="str">
            <v>OBAVEZE ZA DOPRINOSE IZ BRUTO PLATA-DOPRINOS PIO-ZASTUPNICI DOPUNSKI RAD FIKSNO</v>
          </cell>
          <cell r="D181">
            <v>0</v>
          </cell>
          <cell r="E181">
            <v>0</v>
          </cell>
          <cell r="F181">
            <v>1873.38</v>
          </cell>
          <cell r="G181">
            <v>1873.38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21309</v>
          </cell>
          <cell r="B182" t="str">
            <v>POTRAŽIVANJA ZA ODLOŽENI POREZ-EUROOBVEZNICE 20.05.2019</v>
          </cell>
          <cell r="C182" t="str">
            <v>OBAVEZE ZA DOPRINOSE IZ BRUTO PLATA-DOPRINOS PIO-ZASTUPNICI</v>
          </cell>
          <cell r="D182">
            <v>10345.049999999999</v>
          </cell>
          <cell r="E182">
            <v>10345.07</v>
          </cell>
          <cell r="F182">
            <v>19449.07</v>
          </cell>
          <cell r="G182">
            <v>19449.07</v>
          </cell>
          <cell r="H182">
            <v>-2.0000000000436557E-2</v>
          </cell>
          <cell r="I182">
            <v>232</v>
          </cell>
          <cell r="J182">
            <v>24.06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2131</v>
          </cell>
          <cell r="B183" t="str">
            <v>POTRAŽIVANJA ZA ODLOŽENI POREZ-EUROOBVEZNICE KOJE NE SLUŽE ZA POKRIĆE 10.03.2021.</v>
          </cell>
          <cell r="C183" t="str">
            <v>Obaveze za doprinose iz bruto plata-doprinos zdravstva</v>
          </cell>
          <cell r="D183">
            <v>23611.47</v>
          </cell>
          <cell r="E183">
            <v>23611.119999999999</v>
          </cell>
          <cell r="F183">
            <v>72950.22</v>
          </cell>
          <cell r="G183">
            <v>72950.22</v>
          </cell>
          <cell r="H183">
            <v>0.35000000000582077</v>
          </cell>
          <cell r="I183">
            <v>232</v>
          </cell>
          <cell r="J183">
            <v>24.06</v>
          </cell>
          <cell r="K183">
            <v>0</v>
          </cell>
          <cell r="L183">
            <v>0</v>
          </cell>
          <cell r="M183">
            <v>0</v>
          </cell>
          <cell r="N183">
            <v>323195.36</v>
          </cell>
          <cell r="O183">
            <v>323195.36</v>
          </cell>
          <cell r="P183">
            <v>0</v>
          </cell>
        </row>
        <row r="184">
          <cell r="A184" t="str">
            <v>21318</v>
          </cell>
          <cell r="B184" t="str">
            <v>POTRAŽIVANJA ZA ODLOŽENI POREZ-EUROOBVEZNICE KOJE  SLUŽE ZA POKRIĆE 10.03.2021.</v>
          </cell>
          <cell r="C184" t="str">
            <v>OBAVEZE ZA DOPRINOSE IZ BRUTO PLATA-DOPRINOS ZDRAVSTVA-ZASTUPNICI DOPUNSKI RAD FIKSNO</v>
          </cell>
          <cell r="D184">
            <v>0</v>
          </cell>
          <cell r="E184">
            <v>0</v>
          </cell>
          <cell r="F184">
            <v>75.22</v>
          </cell>
          <cell r="G184">
            <v>75.22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21319</v>
          </cell>
          <cell r="B185" t="str">
            <v>Odloženi troškovi sticanja osiguranja</v>
          </cell>
          <cell r="C185" t="str">
            <v>OBAVEZE ZA DOPRINOSE IZ BRUTO PLATA-DOPRINOS ZDRAVSTVA-ZASTUPNICI</v>
          </cell>
          <cell r="D185">
            <v>4670.8</v>
          </cell>
          <cell r="E185">
            <v>4670.4399999999996</v>
          </cell>
          <cell r="F185">
            <v>11021.26</v>
          </cell>
          <cell r="G185">
            <v>11021.26</v>
          </cell>
          <cell r="H185">
            <v>0.36000000000058208</v>
          </cell>
          <cell r="I185">
            <v>232</v>
          </cell>
          <cell r="J185">
            <v>24.06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2132</v>
          </cell>
          <cell r="B186" t="str">
            <v>ODLOŽENI TROŠKOVI STICANJA OSIGURANJA-PROVIZIJA ZA OBRADU KREDITA TRIGLAV</v>
          </cell>
          <cell r="C186" t="str">
            <v>Obaveze za doprinose iz bruto plata-doprinos od nezaposlenosti</v>
          </cell>
          <cell r="D186">
            <v>1388.99</v>
          </cell>
          <cell r="E186">
            <v>1389.04</v>
          </cell>
          <cell r="F186">
            <v>4291.6099999999997</v>
          </cell>
          <cell r="G186">
            <v>4291.6099999999997</v>
          </cell>
          <cell r="H186">
            <v>-5.0000000000181899E-2</v>
          </cell>
          <cell r="I186">
            <v>232</v>
          </cell>
          <cell r="J186">
            <v>24.06</v>
          </cell>
          <cell r="K186">
            <v>0</v>
          </cell>
          <cell r="L186">
            <v>0</v>
          </cell>
          <cell r="M186">
            <v>0</v>
          </cell>
          <cell r="N186">
            <v>19013.580000000002</v>
          </cell>
          <cell r="O186">
            <v>19013.580000000002</v>
          </cell>
          <cell r="P186">
            <v>0</v>
          </cell>
        </row>
        <row r="187">
          <cell r="A187" t="str">
            <v>21328</v>
          </cell>
          <cell r="B187" t="str">
            <v>Umanjenje prenosne premije za troškove pribave osiguranja</v>
          </cell>
          <cell r="C187" t="str">
            <v>OBAVEZE ZA DOPRINOSE IZ BRUTO PLATA-DOPRINOS OD NEZAPOSLENOSTI-ZASTUPNICI DOPUNSKI RAD FIKSNO</v>
          </cell>
          <cell r="D187">
            <v>0</v>
          </cell>
          <cell r="E187">
            <v>0</v>
          </cell>
          <cell r="F187">
            <v>4.42</v>
          </cell>
          <cell r="G187">
            <v>4.42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21329</v>
          </cell>
          <cell r="B188" t="str">
            <v>DRUGI KRATKOROČNO ODLOŽENI TROŠKOVI-OTPREMNINE</v>
          </cell>
          <cell r="C188" t="str">
            <v>OBAVEZE ZA DOPRINOSE IZ BRUTO PLATA-DOPRINOS OD NEZAPOSLENOSTI-ZASTUPNICI</v>
          </cell>
          <cell r="D188">
            <v>274.8</v>
          </cell>
          <cell r="E188">
            <v>274.86</v>
          </cell>
          <cell r="F188">
            <v>648.34</v>
          </cell>
          <cell r="G188">
            <v>648.34</v>
          </cell>
          <cell r="H188">
            <v>-6.0000000000059117E-2</v>
          </cell>
          <cell r="I188">
            <v>232</v>
          </cell>
          <cell r="J188">
            <v>24.06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2140</v>
          </cell>
          <cell r="B189" t="str">
            <v>Drugi kratkoročno odloženi rashodi-premija reosiguranja</v>
          </cell>
          <cell r="C189" t="str">
            <v>Obaveze za poreze iz bruto plata</v>
          </cell>
          <cell r="D189">
            <v>25000.5</v>
          </cell>
          <cell r="E189">
            <v>25000.52</v>
          </cell>
          <cell r="F189">
            <v>79975.7</v>
          </cell>
          <cell r="G189">
            <v>79975.7</v>
          </cell>
          <cell r="H189">
            <v>-2.0000000004074536E-2</v>
          </cell>
          <cell r="I189">
            <v>232</v>
          </cell>
          <cell r="J189">
            <v>24.06</v>
          </cell>
          <cell r="K189">
            <v>0</v>
          </cell>
          <cell r="L189">
            <v>0</v>
          </cell>
          <cell r="M189">
            <v>0</v>
          </cell>
          <cell r="N189">
            <v>342208.41</v>
          </cell>
          <cell r="O189">
            <v>342208.4</v>
          </cell>
          <cell r="P189">
            <v>9.9999999511055648E-3</v>
          </cell>
        </row>
        <row r="190">
          <cell r="A190" t="str">
            <v>21401</v>
          </cell>
          <cell r="B190" t="str">
            <v>Drugi kratkoročno odloženi rashodi-premija reosiguranja-TRIGLAV-RE</v>
          </cell>
          <cell r="C190" t="str">
            <v>OBAVEZE ZA POREZE IZ BRUTO PLATA-15% KRIZNI POREZ</v>
          </cell>
          <cell r="D190">
            <v>4076.54</v>
          </cell>
          <cell r="E190">
            <v>4107.1899999999996</v>
          </cell>
          <cell r="F190">
            <v>8116.77</v>
          </cell>
          <cell r="G190">
            <v>8116.77</v>
          </cell>
          <cell r="H190">
            <v>-30.649999999999636</v>
          </cell>
          <cell r="I190">
            <v>232</v>
          </cell>
          <cell r="J190">
            <v>24.06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214017</v>
          </cell>
          <cell r="C191" t="str">
            <v>OBAVEZE ZA POREZE IZ BRUTO PLATA-15% KRIZNI POREZ-ZASTUPNICI DOPUNSKI RAD %</v>
          </cell>
          <cell r="D191">
            <v>0</v>
          </cell>
          <cell r="E191">
            <v>0</v>
          </cell>
          <cell r="F191">
            <v>372.58</v>
          </cell>
          <cell r="G191">
            <v>372.58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214018</v>
          </cell>
          <cell r="B192" t="str">
            <v>Obaveze za neto plate</v>
          </cell>
          <cell r="C192" t="str">
            <v>OBAVEZE ZA POREZE IZ BRUTO PLATA-15% KRIZNI POREZ-ZASTUPNICI DOPUNSKI RAD FIKSNO</v>
          </cell>
          <cell r="D192">
            <v>0</v>
          </cell>
          <cell r="E192">
            <v>0</v>
          </cell>
          <cell r="F192">
            <v>2.4</v>
          </cell>
          <cell r="G192">
            <v>2.4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214019</v>
          </cell>
          <cell r="B193" t="str">
            <v>OBAVEZE ZA NETO PLATE ZASTUPNICI</v>
          </cell>
          <cell r="C193" t="str">
            <v>OBAVEZE ZA POREZE IZ BRUTO PLATA-15% KRIZNI POREZ-ZASTUPNICI</v>
          </cell>
          <cell r="D193">
            <v>293.79000000000002</v>
          </cell>
          <cell r="E193">
            <v>293.75</v>
          </cell>
          <cell r="F193">
            <v>349.27</v>
          </cell>
          <cell r="G193">
            <v>349.27</v>
          </cell>
          <cell r="H193">
            <v>4.0000000000020464E-2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21407</v>
          </cell>
          <cell r="B194" t="str">
            <v>Obaveze za nadoknade neto plata</v>
          </cell>
          <cell r="C194" t="str">
            <v>OBAVEZE ZA POREZE IZ BRUTO PLATA-ZASTUPNICI DOPUNSKI RAD %</v>
          </cell>
          <cell r="D194">
            <v>0.02</v>
          </cell>
          <cell r="E194">
            <v>0</v>
          </cell>
          <cell r="F194">
            <v>3250.68</v>
          </cell>
          <cell r="G194">
            <v>3250.68</v>
          </cell>
          <cell r="H194">
            <v>1.999999999998181E-2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21408</v>
          </cell>
          <cell r="B195" t="str">
            <v>OBAVEZE ZA NADOKNADE NETO PLATA ZASTUPNICI</v>
          </cell>
          <cell r="C195" t="str">
            <v>OBAVEZE ZA POREZE IZ BRUTO PLATA-ZASTUPNICI DOPUNSKI RAD FIKSNO</v>
          </cell>
          <cell r="D195">
            <v>0</v>
          </cell>
          <cell r="E195">
            <v>0</v>
          </cell>
          <cell r="F195">
            <v>1124.6600000000001</v>
          </cell>
          <cell r="G195">
            <v>1124.6600000000001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21409</v>
          </cell>
          <cell r="B196" t="str">
            <v>Obaveze za doprinose iz bruto plata-doprinos PIO</v>
          </cell>
          <cell r="C196" t="str">
            <v>OBAVEZE ZA POREZE IZ BRUTO PLATA-ZASTUPNICI</v>
          </cell>
          <cell r="D196">
            <v>6207.08</v>
          </cell>
          <cell r="E196">
            <v>6207.07</v>
          </cell>
          <cell r="F196">
            <v>11669.84</v>
          </cell>
          <cell r="G196">
            <v>11669.84</v>
          </cell>
          <cell r="H196">
            <v>1.0000000000218279E-2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2141</v>
          </cell>
          <cell r="B197" t="str">
            <v>OBAVEZE ZA DOPRINOSE IZ BRUTO PLATA-DOPRINOS PIO-ZASTUPNICI</v>
          </cell>
          <cell r="C197" t="str">
            <v>Obaveze za poreze na ostala primanja zaposlenih-otpremnine</v>
          </cell>
          <cell r="D197">
            <v>50601.54</v>
          </cell>
          <cell r="E197">
            <v>50601.54</v>
          </cell>
          <cell r="F197">
            <v>3453.43</v>
          </cell>
          <cell r="G197">
            <v>4442.4399999999996</v>
          </cell>
          <cell r="H197">
            <v>-989.00999999999976</v>
          </cell>
          <cell r="I197">
            <v>232</v>
          </cell>
          <cell r="J197">
            <v>24.06</v>
          </cell>
          <cell r="K197">
            <v>0</v>
          </cell>
          <cell r="L197">
            <v>3761.8</v>
          </cell>
          <cell r="M197">
            <v>4212.13</v>
          </cell>
          <cell r="N197">
            <v>8840.41</v>
          </cell>
          <cell r="O197">
            <v>8840.41</v>
          </cell>
          <cell r="P197">
            <v>-450.32999999999993</v>
          </cell>
        </row>
        <row r="198">
          <cell r="A198" t="str">
            <v>2151</v>
          </cell>
          <cell r="B198" t="str">
            <v>Obaveze za doprinose iz bruto plata-doprinos zdravstva</v>
          </cell>
          <cell r="C198" t="str">
            <v>Obaveze za naknade za prevoz do radnog mjesta</v>
          </cell>
          <cell r="D198">
            <v>0</v>
          </cell>
          <cell r="E198">
            <v>0.01</v>
          </cell>
          <cell r="F198">
            <v>11941.05</v>
          </cell>
          <cell r="G198">
            <v>11941.05</v>
          </cell>
          <cell r="H198">
            <v>-1.0000000000218279E-2</v>
          </cell>
          <cell r="I198">
            <v>218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59818.07</v>
          </cell>
          <cell r="O198">
            <v>59818.080000000002</v>
          </cell>
          <cell r="P198">
            <v>-1.0000000002037268E-2</v>
          </cell>
        </row>
        <row r="199">
          <cell r="A199" t="str">
            <v>21519</v>
          </cell>
          <cell r="B199" t="str">
            <v>OBAVEZE ZA DOPRINOSE IZ BRUTO PLATA-DOPRINOS ZDRAVSTVA-ZASTUPNICI</v>
          </cell>
          <cell r="C199" t="str">
            <v>OBAVEZE ZA NAKNADE ZA PREVOZ DO RADNOG MJESTA-ZASTUPNICI</v>
          </cell>
          <cell r="D199">
            <v>0</v>
          </cell>
          <cell r="E199">
            <v>0</v>
          </cell>
          <cell r="F199">
            <v>3480.9</v>
          </cell>
          <cell r="G199">
            <v>3480.9</v>
          </cell>
          <cell r="H199">
            <v>0</v>
          </cell>
          <cell r="I199">
            <v>218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2180</v>
          </cell>
          <cell r="B200" t="str">
            <v>Obaveze za doprinose iz bruto plata-doprinos od nezaposlenosti</v>
          </cell>
          <cell r="C200" t="str">
            <v>Druge kratkoročne obaveze prema zaposlenima-otpremnine neto</v>
          </cell>
          <cell r="D200">
            <v>146217.65</v>
          </cell>
          <cell r="E200">
            <v>146217.91</v>
          </cell>
          <cell r="F200">
            <v>34918.019999999997</v>
          </cell>
          <cell r="G200">
            <v>44918.02</v>
          </cell>
          <cell r="H200">
            <v>-10000.260000000009</v>
          </cell>
          <cell r="I200">
            <v>218</v>
          </cell>
          <cell r="J200">
            <v>24.06</v>
          </cell>
          <cell r="K200">
            <v>0</v>
          </cell>
          <cell r="L200">
            <v>0.01</v>
          </cell>
          <cell r="M200">
            <v>0</v>
          </cell>
          <cell r="N200">
            <v>89386.34</v>
          </cell>
          <cell r="O200">
            <v>89386.34</v>
          </cell>
          <cell r="P200">
            <v>9.9999999947613105E-3</v>
          </cell>
        </row>
        <row r="201">
          <cell r="A201" t="str">
            <v>22</v>
          </cell>
          <cell r="B201" t="str">
            <v>OBAVEZE ZA DOPRINOSE IZ BRUTO PLATA-DOPRINOS OD NEZAPOSLENOSTI-ZASTUPNICI</v>
          </cell>
          <cell r="C201" t="str">
            <v>KRATKOROČNE OBAVEZE IZ NEPOSREDNIH POSLOVA OSIGURANJA</v>
          </cell>
          <cell r="D201">
            <v>86.5</v>
          </cell>
          <cell r="E201">
            <v>86.5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2200</v>
          </cell>
          <cell r="B202" t="str">
            <v>Obaveze za poreze iz bruto plata</v>
          </cell>
          <cell r="C202" t="str">
            <v>Obaveze prema osiguravačima i osiguranicima za iznose naknada šteta u državi-pravna lica</v>
          </cell>
          <cell r="D202">
            <v>4333.1500699999997</v>
          </cell>
          <cell r="E202">
            <v>223249.42</v>
          </cell>
          <cell r="F202">
            <v>1408248.85</v>
          </cell>
          <cell r="G202">
            <v>1525215.18</v>
          </cell>
          <cell r="H202">
            <v>-335882.59992999979</v>
          </cell>
          <cell r="I202">
            <v>171</v>
          </cell>
          <cell r="J202">
            <v>24.01</v>
          </cell>
          <cell r="K202">
            <v>0</v>
          </cell>
          <cell r="L202">
            <v>4509528.6900699995</v>
          </cell>
          <cell r="M202">
            <v>4803959.03</v>
          </cell>
          <cell r="N202">
            <v>4096535.46</v>
          </cell>
          <cell r="O202">
            <v>4219812.6900000004</v>
          </cell>
          <cell r="P202">
            <v>-417707.56993000116</v>
          </cell>
        </row>
        <row r="203">
          <cell r="A203" t="str">
            <v>2201</v>
          </cell>
          <cell r="B203" t="str">
            <v>OBAVEZE ZA POREZE IZ BRUTO PLATA-15% KRIZNI POREZ</v>
          </cell>
          <cell r="C203" t="str">
            <v>Obaveze prema osiguravačima i osiguranicima za iznose naknada šteta u državi -fizička lica</v>
          </cell>
          <cell r="D203">
            <v>15.000069999999999</v>
          </cell>
          <cell r="E203">
            <v>67269.150169999994</v>
          </cell>
          <cell r="F203">
            <v>2262455.14</v>
          </cell>
          <cell r="G203">
            <v>2369744.17</v>
          </cell>
          <cell r="H203">
            <v>-174543.1801</v>
          </cell>
          <cell r="I203">
            <v>171</v>
          </cell>
          <cell r="J203">
            <v>24.01</v>
          </cell>
          <cell r="K203">
            <v>0</v>
          </cell>
          <cell r="L203">
            <v>5553099.6599899996</v>
          </cell>
          <cell r="M203">
            <v>5598267.6900899997</v>
          </cell>
          <cell r="N203">
            <v>11760342.859999999</v>
          </cell>
          <cell r="O203">
            <v>11873376.869999999</v>
          </cell>
          <cell r="P203">
            <v>-158202.04009999894</v>
          </cell>
        </row>
        <row r="204">
          <cell r="A204" t="str">
            <v>2202</v>
          </cell>
          <cell r="B204" t="str">
            <v>OBAVEZE ZA POREZE IZ BRUTO PLATA-15% KRIZNI POREZ-ZASTUPNICI</v>
          </cell>
          <cell r="C204" t="str">
            <v>Obaveze prema osiguravačima i osiguranicima za iznose naknada šteta u državi-životna osiguranja</v>
          </cell>
          <cell r="D204">
            <v>426559.21</v>
          </cell>
          <cell r="E204">
            <v>426559.21</v>
          </cell>
          <cell r="F204">
            <v>0</v>
          </cell>
          <cell r="G204">
            <v>0</v>
          </cell>
          <cell r="H204">
            <v>0</v>
          </cell>
          <cell r="I204">
            <v>171000</v>
          </cell>
          <cell r="J204">
            <v>24.01</v>
          </cell>
          <cell r="K204">
            <v>0</v>
          </cell>
          <cell r="L204">
            <v>1347842.55</v>
          </cell>
          <cell r="M204">
            <v>1348620.33</v>
          </cell>
          <cell r="N204">
            <v>777.78</v>
          </cell>
          <cell r="O204">
            <v>0</v>
          </cell>
          <cell r="P204">
            <v>-2.7966962079517543E-11</v>
          </cell>
        </row>
        <row r="205">
          <cell r="A205" t="str">
            <v>2270</v>
          </cell>
          <cell r="B205" t="str">
            <v>OBAVEZE ZA POREZE IZ BRUTO PLATA-ZASTUPNICI</v>
          </cell>
          <cell r="C205" t="str">
            <v>Druge kratkoročne obaveze iz neposrednih poslova osiguranja u državi</v>
          </cell>
          <cell r="D205">
            <v>39908.83</v>
          </cell>
          <cell r="E205">
            <v>127906.19</v>
          </cell>
          <cell r="F205">
            <v>32640.959999999999</v>
          </cell>
          <cell r="G205">
            <v>9876.19</v>
          </cell>
          <cell r="H205">
            <v>-65232.590000000004</v>
          </cell>
          <cell r="I205">
            <v>196</v>
          </cell>
          <cell r="J205">
            <v>24.01</v>
          </cell>
          <cell r="K205">
            <v>0</v>
          </cell>
          <cell r="L205">
            <v>125186.3</v>
          </cell>
          <cell r="M205">
            <v>315599.98</v>
          </cell>
          <cell r="N205">
            <v>254267.2</v>
          </cell>
          <cell r="O205">
            <v>99778.73</v>
          </cell>
          <cell r="P205">
            <v>-35925.209999999977</v>
          </cell>
        </row>
        <row r="206">
          <cell r="A206" t="str">
            <v>2300</v>
          </cell>
          <cell r="B206" t="str">
            <v>Obaveze za poreze na ostala primanja zaposlenih-otpremnine</v>
          </cell>
          <cell r="C206" t="str">
            <v>Obaveze prema osiguravajućim društvima za premije saosiguranja u državi</v>
          </cell>
          <cell r="D206">
            <v>60169.84</v>
          </cell>
          <cell r="E206">
            <v>151893.32</v>
          </cell>
          <cell r="F206">
            <v>91863.25</v>
          </cell>
          <cell r="G206">
            <v>0</v>
          </cell>
          <cell r="H206">
            <v>139.76999999998952</v>
          </cell>
          <cell r="I206">
            <v>184</v>
          </cell>
          <cell r="J206">
            <v>24.02</v>
          </cell>
          <cell r="K206">
            <v>0</v>
          </cell>
          <cell r="L206">
            <v>1628.88</v>
          </cell>
          <cell r="M206">
            <v>236877.48</v>
          </cell>
          <cell r="N206">
            <v>568470.39</v>
          </cell>
          <cell r="O206">
            <v>557831.44999999995</v>
          </cell>
          <cell r="P206">
            <v>-224609.65999999992</v>
          </cell>
        </row>
        <row r="207">
          <cell r="A207" t="str">
            <v>2330</v>
          </cell>
          <cell r="B207" t="str">
            <v>Obaveze za naknade za prevoz do radnog mjesta</v>
          </cell>
          <cell r="C207" t="str">
            <v>Obaveze prema reosiguravajućim društvima za premije reosiguranja u inostranstvu članice Evropske unije</v>
          </cell>
          <cell r="D207">
            <v>139053.41</v>
          </cell>
          <cell r="E207">
            <v>488844.73</v>
          </cell>
          <cell r="F207">
            <v>225099.28</v>
          </cell>
          <cell r="G207">
            <v>383199.54</v>
          </cell>
          <cell r="H207">
            <v>-507891.57999999996</v>
          </cell>
          <cell r="I207">
            <v>188</v>
          </cell>
          <cell r="J207">
            <v>24.02</v>
          </cell>
          <cell r="K207">
            <v>0</v>
          </cell>
          <cell r="L207">
            <v>5988727.6699999999</v>
          </cell>
          <cell r="M207">
            <v>6479850.1200000001</v>
          </cell>
          <cell r="N207">
            <v>2762932.48</v>
          </cell>
          <cell r="O207">
            <v>2732719.54</v>
          </cell>
          <cell r="P207">
            <v>-460909.51000000024</v>
          </cell>
        </row>
        <row r="208">
          <cell r="A208" t="str">
            <v>2338</v>
          </cell>
          <cell r="B208" t="str">
            <v>OBAVEZE ZA NAKNADE ZA PREVOZ DO RADNOG MJESTA-ZASTUPNICI</v>
          </cell>
          <cell r="C208" t="str">
            <v>Obaveze prema reosiguravajućim društvima za premije reosiguranja u inostranstvu-povezana pravna lica Triglav</v>
          </cell>
          <cell r="D208">
            <v>0</v>
          </cell>
          <cell r="E208">
            <v>802473.87</v>
          </cell>
          <cell r="F208">
            <v>0</v>
          </cell>
          <cell r="G208">
            <v>285041.43</v>
          </cell>
          <cell r="H208">
            <v>-1087515.3</v>
          </cell>
          <cell r="I208">
            <v>186</v>
          </cell>
          <cell r="J208">
            <v>24.02</v>
          </cell>
          <cell r="K208">
            <v>0</v>
          </cell>
          <cell r="L208">
            <v>0</v>
          </cell>
          <cell r="M208">
            <v>213433.89</v>
          </cell>
          <cell r="N208">
            <v>251783.62</v>
          </cell>
          <cell r="O208">
            <v>370873.78</v>
          </cell>
          <cell r="P208">
            <v>-332524.05000000005</v>
          </cell>
        </row>
        <row r="209">
          <cell r="A209" t="str">
            <v>23380</v>
          </cell>
          <cell r="B209" t="str">
            <v>Druge kratkoročne obaveze prema zaposlenima-otpremnine neto</v>
          </cell>
          <cell r="C209" t="str">
            <v>Obaveze prema reosiguravajućim društvima za premije reosiguranja u inostranstvu-povezana pravna lica Triglav RE</v>
          </cell>
          <cell r="D209">
            <v>99014.25</v>
          </cell>
          <cell r="E209">
            <v>520543.61</v>
          </cell>
          <cell r="F209">
            <v>527507.38</v>
          </cell>
          <cell r="G209">
            <v>518406.42</v>
          </cell>
          <cell r="H209">
            <v>-412428.39999999997</v>
          </cell>
          <cell r="I209">
            <v>186</v>
          </cell>
          <cell r="J209">
            <v>24.02</v>
          </cell>
          <cell r="K209">
            <v>0</v>
          </cell>
          <cell r="L209">
            <v>365421.05</v>
          </cell>
          <cell r="M209">
            <v>1094731.48</v>
          </cell>
          <cell r="N209">
            <v>1159580.27</v>
          </cell>
          <cell r="O209">
            <v>1274496.98</v>
          </cell>
          <cell r="P209">
            <v>-844227.1399999999</v>
          </cell>
        </row>
        <row r="210">
          <cell r="A210" t="str">
            <v>2400</v>
          </cell>
          <cell r="B210" t="str">
            <v>KRATKOROČNE OBAVEZE IZ NEPOSREDNIH POSLOVA OSIGURANJA</v>
          </cell>
          <cell r="C210" t="str">
            <v>OBAVEZE PREMA OSIGURAVAJUĆIM DRUŠTVIMA ZA UDJELE U NAKNADAMA ŠTETA IZ SAOSIGURANJA U DRŽAVI</v>
          </cell>
          <cell r="D210">
            <v>0</v>
          </cell>
          <cell r="E210">
            <v>10657.66</v>
          </cell>
          <cell r="F210">
            <v>10657.64</v>
          </cell>
          <cell r="G210">
            <v>0</v>
          </cell>
          <cell r="H210">
            <v>-2.0000000000436557E-2</v>
          </cell>
          <cell r="I210">
            <v>232</v>
          </cell>
          <cell r="J210">
            <v>24.04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2510</v>
          </cell>
          <cell r="B211" t="str">
            <v>Obaveze prema osiguravačima i osiguranicima za iznose naknada šteta u državi-pravna lica</v>
          </cell>
          <cell r="C211" t="str">
            <v>Obaveze prema drugim osiguravajućim društvima za refundaciju isplaćenih šteta u državi -uslužne štete</v>
          </cell>
          <cell r="D211">
            <v>1627700.02</v>
          </cell>
          <cell r="E211">
            <v>1648686.34</v>
          </cell>
          <cell r="F211">
            <v>128177.61</v>
          </cell>
          <cell r="G211">
            <v>134071.65</v>
          </cell>
          <cell r="H211">
            <v>-26880.360000000059</v>
          </cell>
          <cell r="I211">
            <v>232</v>
          </cell>
          <cell r="J211">
            <v>24.04</v>
          </cell>
          <cell r="K211">
            <v>0</v>
          </cell>
          <cell r="L211">
            <v>123653.33</v>
          </cell>
          <cell r="M211">
            <v>126698.38</v>
          </cell>
          <cell r="N211">
            <v>258072.01</v>
          </cell>
          <cell r="O211">
            <v>258657.03</v>
          </cell>
          <cell r="P211">
            <v>-3630.0699999999779</v>
          </cell>
        </row>
        <row r="212">
          <cell r="A212" t="str">
            <v>2550</v>
          </cell>
          <cell r="B212" t="str">
            <v>Obaveze prema osiguravačima i osiguranicima za iznose naknada šteta u državi -fizička lica</v>
          </cell>
          <cell r="C212" t="str">
            <v>Poreske obaveze iz poslova osiguranja</v>
          </cell>
          <cell r="D212">
            <v>12851278.450463001</v>
          </cell>
          <cell r="E212">
            <v>15052996.401958</v>
          </cell>
          <cell r="F212">
            <v>277166.21999999997</v>
          </cell>
          <cell r="G212">
            <v>428209.73</v>
          </cell>
          <cell r="H212">
            <v>-2352761.461494999</v>
          </cell>
          <cell r="I212">
            <v>232</v>
          </cell>
          <cell r="J212">
            <v>24.04</v>
          </cell>
          <cell r="K212">
            <v>0</v>
          </cell>
          <cell r="L212">
            <v>4931983.7204630002</v>
          </cell>
          <cell r="M212">
            <v>5006635.2619580003</v>
          </cell>
          <cell r="N212">
            <v>841202.62</v>
          </cell>
          <cell r="O212">
            <v>837149.66</v>
          </cell>
          <cell r="P212">
            <v>-70598.581495000049</v>
          </cell>
        </row>
        <row r="213">
          <cell r="A213" t="str">
            <v>25501</v>
          </cell>
          <cell r="B213" t="str">
            <v>Obaveze prema osiguravačima i osiguranicima za iznose naknada šteta u državi-životna osiguranja</v>
          </cell>
          <cell r="C213" t="str">
            <v>PORESKE OBAVEZE IZ POSLOVA OSIGURANJA-GRANIČNO OSIGURANJE</v>
          </cell>
          <cell r="D213">
            <v>4144.79</v>
          </cell>
          <cell r="E213">
            <v>2931.42</v>
          </cell>
          <cell r="F213">
            <v>0</v>
          </cell>
          <cell r="G213">
            <v>0</v>
          </cell>
          <cell r="H213">
            <v>1213.3699999999999</v>
          </cell>
          <cell r="I213">
            <v>232</v>
          </cell>
          <cell r="J213">
            <v>24.04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2560</v>
          </cell>
          <cell r="B214" t="str">
            <v>Druge kratkoročne obaveze iz neposrednih poslova osiguranja u državi</v>
          </cell>
          <cell r="C214" t="str">
            <v>OBAVEZE ZA POŽARNU TAKSU NA PREMIJE OSIGURANJA</v>
          </cell>
          <cell r="D214">
            <v>12914.59</v>
          </cell>
          <cell r="E214">
            <v>17463.88</v>
          </cell>
          <cell r="F214">
            <v>13134.59</v>
          </cell>
          <cell r="G214">
            <v>12753.18</v>
          </cell>
          <cell r="H214">
            <v>-4167.880000000001</v>
          </cell>
          <cell r="I214">
            <v>232</v>
          </cell>
          <cell r="J214">
            <v>24.04</v>
          </cell>
          <cell r="K214">
            <v>0</v>
          </cell>
          <cell r="L214">
            <v>289354.39</v>
          </cell>
          <cell r="M214">
            <v>289354.39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2561</v>
          </cell>
          <cell r="B215" t="str">
            <v>Obaveze prema osiguravajućim društvima za premije saosiguranja u državi</v>
          </cell>
          <cell r="C215" t="str">
            <v>DOPRINOS ZA PREVENTIVU</v>
          </cell>
          <cell r="D215">
            <v>-2.8389999999999999E-3</v>
          </cell>
          <cell r="E215">
            <v>7.1617E-2</v>
          </cell>
          <cell r="F215">
            <v>0</v>
          </cell>
          <cell r="G215">
            <v>0</v>
          </cell>
          <cell r="H215">
            <v>-7.4455999999999994E-2</v>
          </cell>
          <cell r="I215">
            <v>0</v>
          </cell>
          <cell r="J215">
            <v>24.04</v>
          </cell>
          <cell r="K215">
            <v>0</v>
          </cell>
          <cell r="L215">
            <v>5539779.8449999997</v>
          </cell>
          <cell r="M215">
            <v>5539779.8494560001</v>
          </cell>
          <cell r="N215">
            <v>78343.28</v>
          </cell>
          <cell r="O215">
            <v>78343.28</v>
          </cell>
          <cell r="P215">
            <v>-4.4560004025697708E-3</v>
          </cell>
        </row>
        <row r="216">
          <cell r="A216" t="str">
            <v>2570</v>
          </cell>
          <cell r="B216" t="str">
            <v>Obaveze prema osiguravajućim društvima za premije saosiguranja u inostranstvu države članice Evropske unije</v>
          </cell>
          <cell r="C216" t="str">
            <v>Ostale kratkoročne obaveze iz poslova osiguranja u državi</v>
          </cell>
          <cell r="D216">
            <v>0</v>
          </cell>
          <cell r="E216">
            <v>0</v>
          </cell>
          <cell r="F216">
            <v>18741.98</v>
          </cell>
          <cell r="G216">
            <v>18741.98</v>
          </cell>
          <cell r="H216">
            <v>0</v>
          </cell>
          <cell r="I216">
            <v>232</v>
          </cell>
          <cell r="J216">
            <v>24.04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2630</v>
          </cell>
          <cell r="B217" t="str">
            <v>Obaveze prema osiguravajućim društvima za premije saosiguranja u inostranstvu povezana pravna lica Triglav</v>
          </cell>
          <cell r="C217" t="str">
            <v>Kratkoročni  krediti od banaka</v>
          </cell>
          <cell r="D217">
            <v>0</v>
          </cell>
          <cell r="E217">
            <v>0</v>
          </cell>
          <cell r="F217">
            <v>251432.22</v>
          </cell>
          <cell r="G217">
            <v>251432.22</v>
          </cell>
          <cell r="H217">
            <v>0</v>
          </cell>
          <cell r="I217">
            <v>207</v>
          </cell>
          <cell r="J217">
            <v>24.05</v>
          </cell>
          <cell r="K217">
            <v>0</v>
          </cell>
          <cell r="L217">
            <v>68469.95</v>
          </cell>
          <cell r="M217">
            <v>1318469.95</v>
          </cell>
          <cell r="N217">
            <v>2453615.06</v>
          </cell>
          <cell r="O217">
            <v>8203615.0599999996</v>
          </cell>
          <cell r="P217">
            <v>-7000000</v>
          </cell>
        </row>
        <row r="218">
          <cell r="A218" t="str">
            <v>2700</v>
          </cell>
          <cell r="B218" t="str">
            <v>Obaveze prema reosiguravajućim društvima za premije reosiguranja u državi</v>
          </cell>
          <cell r="C218" t="str">
            <v>Obaveze na ime poreza na dodatu vrijednost na usluge zakupa</v>
          </cell>
          <cell r="D218">
            <v>7337.42</v>
          </cell>
          <cell r="E218">
            <v>10125.18</v>
          </cell>
          <cell r="F218">
            <v>6676.86</v>
          </cell>
          <cell r="G218">
            <v>6690.66</v>
          </cell>
          <cell r="H218">
            <v>-2801.5600000000004</v>
          </cell>
          <cell r="I218">
            <v>232</v>
          </cell>
          <cell r="J218">
            <v>24.07</v>
          </cell>
          <cell r="K218">
            <v>0</v>
          </cell>
          <cell r="L218">
            <v>0</v>
          </cell>
          <cell r="M218">
            <v>2924.22</v>
          </cell>
          <cell r="N218">
            <v>34141.43</v>
          </cell>
          <cell r="O218">
            <v>34548.959999999999</v>
          </cell>
          <cell r="P218">
            <v>-3331.75</v>
          </cell>
        </row>
        <row r="219">
          <cell r="A219" t="str">
            <v>2701</v>
          </cell>
          <cell r="B219" t="str">
            <v>Obaveze prema reosiguravajućim društvima za premije reosiguranja u inostranstvu članice Evropske unije</v>
          </cell>
          <cell r="C219" t="str">
            <v>Obaveze na ime poreza na dodatu vrijednost na druge usluge iz inostranstva</v>
          </cell>
          <cell r="D219">
            <v>26494.07</v>
          </cell>
          <cell r="E219">
            <v>32831.64</v>
          </cell>
          <cell r="F219">
            <v>4370.1400000000003</v>
          </cell>
          <cell r="G219">
            <v>17820.349999999999</v>
          </cell>
          <cell r="H219">
            <v>-19787.78</v>
          </cell>
          <cell r="I219">
            <v>232</v>
          </cell>
          <cell r="J219">
            <v>24.07</v>
          </cell>
          <cell r="K219">
            <v>0</v>
          </cell>
          <cell r="L219">
            <v>21.25</v>
          </cell>
          <cell r="M219">
            <v>21.25</v>
          </cell>
          <cell r="N219">
            <v>2607.39</v>
          </cell>
          <cell r="O219">
            <v>2295.85</v>
          </cell>
          <cell r="P219">
            <v>311.53999999999996</v>
          </cell>
        </row>
        <row r="220">
          <cell r="A220" t="str">
            <v>2702</v>
          </cell>
          <cell r="B220" t="str">
            <v>Obaveze prema reosiguravajućim društvima za premije reosiguranja u inostranstvu-povezana pravna lica Triglav</v>
          </cell>
          <cell r="C220" t="str">
            <v>OBAVEZE NA IME POREZA NA DODATU VRIJEDNOST PLAĆEN PRI UVOZU</v>
          </cell>
          <cell r="D220">
            <v>1253.98</v>
          </cell>
          <cell r="E220">
            <v>2733.01</v>
          </cell>
          <cell r="F220">
            <v>0</v>
          </cell>
          <cell r="G220">
            <v>0</v>
          </cell>
          <cell r="H220">
            <v>-1479.0300000000002</v>
          </cell>
          <cell r="I220">
            <v>232</v>
          </cell>
          <cell r="J220">
            <v>24.07</v>
          </cell>
          <cell r="K220">
            <v>0</v>
          </cell>
          <cell r="L220">
            <v>928.2</v>
          </cell>
          <cell r="M220">
            <v>928.2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2710</v>
          </cell>
          <cell r="B221" t="str">
            <v>Obaveze prema reosiguravajućim društvima za premije reosiguranja u inostranstvu-povezana pravna lica Triglav RE</v>
          </cell>
          <cell r="C221" t="str">
            <v>Kratkoročne obaveze za poreze i doprinose iz dobitka</v>
          </cell>
          <cell r="D221">
            <v>156.93</v>
          </cell>
          <cell r="E221">
            <v>0</v>
          </cell>
          <cell r="F221">
            <v>0</v>
          </cell>
          <cell r="G221">
            <v>0</v>
          </cell>
          <cell r="H221">
            <v>156.93</v>
          </cell>
          <cell r="I221">
            <v>232</v>
          </cell>
          <cell r="J221">
            <v>24.07</v>
          </cell>
          <cell r="K221">
            <v>0</v>
          </cell>
          <cell r="L221">
            <v>12749.07</v>
          </cell>
          <cell r="M221">
            <v>12748.61</v>
          </cell>
          <cell r="N221">
            <v>0</v>
          </cell>
          <cell r="O221">
            <v>0</v>
          </cell>
          <cell r="P221">
            <v>0.45999999999912689</v>
          </cell>
        </row>
        <row r="222">
          <cell r="A222" t="str">
            <v>27201</v>
          </cell>
          <cell r="B222" t="str">
            <v>OBAVEZE PREMA OSIGURAVAJUĆIM DRUŠTVIMA ZA UDJELE U NAKNADAMA ŠTETA IZ SAOSIGURANJA U DRŽAVI</v>
          </cell>
          <cell r="C222" t="str">
            <v>Kratkoročne obaveze poslodavca za poreze i doprinose na isplaćene plate-doprinos PIO</v>
          </cell>
          <cell r="D222">
            <v>15277.52</v>
          </cell>
          <cell r="E222">
            <v>15277.52</v>
          </cell>
          <cell r="F222">
            <v>47208.73</v>
          </cell>
          <cell r="G222">
            <v>47208.73</v>
          </cell>
          <cell r="H222">
            <v>0</v>
          </cell>
          <cell r="I222">
            <v>232</v>
          </cell>
          <cell r="J222">
            <v>24.06</v>
          </cell>
          <cell r="K222">
            <v>0</v>
          </cell>
          <cell r="L222">
            <v>0</v>
          </cell>
          <cell r="M222">
            <v>0</v>
          </cell>
          <cell r="N222">
            <v>209116.98</v>
          </cell>
          <cell r="O222">
            <v>209116.98</v>
          </cell>
          <cell r="P222">
            <v>0</v>
          </cell>
        </row>
        <row r="223">
          <cell r="A223" t="str">
            <v>272017</v>
          </cell>
          <cell r="B223" t="str">
            <v>Regresne obaveze u državi</v>
          </cell>
          <cell r="C223" t="str">
            <v>KRATKOROČNE OBAVEZE POSLODAVCA ZA POREZE I DOPRINOSE NA ISPLAĆENE PLATE-DOPRINOS PIO-ZASTUPNICI DOPUNSKI RAD %</v>
          </cell>
          <cell r="D223">
            <v>0</v>
          </cell>
          <cell r="E223">
            <v>0</v>
          </cell>
          <cell r="F223">
            <v>1986.46</v>
          </cell>
          <cell r="G223">
            <v>1986.46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272018</v>
          </cell>
          <cell r="B224" t="str">
            <v>Obaveze prema drugim osiguravajućim društvima za refundaciju isplaćenih šteta u državi -uslužne štete</v>
          </cell>
          <cell r="C224" t="str">
            <v>KRATKOROČNE OBAVEZE POSLODAVCA ZA POREZE I DOPRINOSE NA ISPLAĆENE PLATE-DOPRINOS PIO-ZASTUPNICI DOPUNSKI RAD FIKSNO</v>
          </cell>
          <cell r="D224">
            <v>0</v>
          </cell>
          <cell r="E224">
            <v>0</v>
          </cell>
          <cell r="F224">
            <v>686.94</v>
          </cell>
          <cell r="G224">
            <v>686.94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272019</v>
          </cell>
          <cell r="B225" t="str">
            <v>Obaveze prema drugim osiguravajućim društvima za refundaciju isplaćenih šteta u inostranstvu-uslužne štete ostale države</v>
          </cell>
          <cell r="C225" t="str">
            <v>KRATKOROČNE OBAVEZE POSLODAVCA ZA POREZE I DOPRINOSE NA ISPLAĆENE PLATE-DOPRINOS PIO-ZASTUPNICI</v>
          </cell>
          <cell r="D225">
            <v>3792.95</v>
          </cell>
          <cell r="E225">
            <v>3793.85</v>
          </cell>
          <cell r="F225">
            <v>7131.84</v>
          </cell>
          <cell r="G225">
            <v>7130.94</v>
          </cell>
          <cell r="H225">
            <v>0</v>
          </cell>
          <cell r="I225">
            <v>232</v>
          </cell>
          <cell r="J225">
            <v>24.06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27202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Kratkoročne obaveze poslodavca za poreze i doprinose na isplaćene plate-doprinos zdravstva</v>
          </cell>
          <cell r="D226">
            <v>11942.71</v>
          </cell>
          <cell r="E226">
            <v>11942.72</v>
          </cell>
          <cell r="F226">
            <v>36901.79</v>
          </cell>
          <cell r="G226">
            <v>36901.79</v>
          </cell>
          <cell r="H226">
            <v>-1.0000000002037268E-2</v>
          </cell>
          <cell r="I226">
            <v>232</v>
          </cell>
          <cell r="J226">
            <v>24.06</v>
          </cell>
          <cell r="K226">
            <v>0</v>
          </cell>
          <cell r="L226">
            <v>0</v>
          </cell>
          <cell r="M226">
            <v>0</v>
          </cell>
          <cell r="N226">
            <v>144470.04999999999</v>
          </cell>
          <cell r="O226">
            <v>144470.04999999999</v>
          </cell>
          <cell r="P226">
            <v>0</v>
          </cell>
        </row>
        <row r="227">
          <cell r="A227" t="str">
            <v>272028</v>
          </cell>
          <cell r="B227" t="str">
            <v>Poreske obaveze iz poslova osiguranja</v>
          </cell>
          <cell r="C227" t="str">
            <v>KRATKOROČNE OBAVEZE POSLODAVCA ZA POREZE I DOPRINOSE NA ISPLAĆENE PLATE-DOPRINOS ZDRAVSTVA-ZASTUPNICI DOPUNSKI RAD FIKSNO</v>
          </cell>
          <cell r="D227">
            <v>0</v>
          </cell>
          <cell r="E227">
            <v>0</v>
          </cell>
          <cell r="F227">
            <v>38.049999999999997</v>
          </cell>
          <cell r="G227">
            <v>38.049999999999997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272029</v>
          </cell>
          <cell r="B228" t="str">
            <v>PORESKE OBAVEZE IZ POSLOVA OSIGURANJA-GRANIČNO OSIGURANJE</v>
          </cell>
          <cell r="C228" t="str">
            <v>KRATKOROČNE OBAVEZE POSLODAVCA ZA POREZE I DOPRINOSE NA ISPLAĆENE PLATE-DOPRINOS ZDRAVSTVA-ZASTUPNICI</v>
          </cell>
          <cell r="D228">
            <v>2362.5300000000002</v>
          </cell>
          <cell r="E228">
            <v>2362.5300000000002</v>
          </cell>
          <cell r="F228">
            <v>5574.76</v>
          </cell>
          <cell r="G228">
            <v>5574.76</v>
          </cell>
          <cell r="H228">
            <v>0</v>
          </cell>
          <cell r="I228">
            <v>232</v>
          </cell>
          <cell r="J228">
            <v>24.06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27203</v>
          </cell>
          <cell r="B229" t="str">
            <v>OBAVEZE ZA POŽARNU TAKSU NA PREMIJE OSIGURANJA</v>
          </cell>
          <cell r="C229" t="str">
            <v>Kratkoročne obaveze poslodavca za poreze i doprinose na isplaćene plate-doprinos od nezaposlenosti</v>
          </cell>
          <cell r="D229">
            <v>1388.99</v>
          </cell>
          <cell r="E229">
            <v>1389.09</v>
          </cell>
          <cell r="F229">
            <v>4291.6099999999997</v>
          </cell>
          <cell r="G229">
            <v>4291.6099999999997</v>
          </cell>
          <cell r="H229">
            <v>-9.9999999999454303E-2</v>
          </cell>
          <cell r="I229">
            <v>232</v>
          </cell>
          <cell r="J229">
            <v>24.06</v>
          </cell>
          <cell r="K229">
            <v>0</v>
          </cell>
          <cell r="L229">
            <v>0</v>
          </cell>
          <cell r="M229">
            <v>0</v>
          </cell>
          <cell r="N229">
            <v>19013.55</v>
          </cell>
          <cell r="O229">
            <v>19013.580000000002</v>
          </cell>
          <cell r="P229">
            <v>-3.0000000002473826E-2</v>
          </cell>
        </row>
        <row r="230">
          <cell r="A230" t="str">
            <v>272038</v>
          </cell>
          <cell r="B230" t="str">
            <v>DOPRINOS ZA PREVENTIVU</v>
          </cell>
          <cell r="C230" t="str">
            <v>KRATKOROČNE OBAVEZE POSLODAVCA ZA POREZE I DOPRINOSE NA ISPLAĆENE PLATE-DOPRINOS OD NEZAPOSLENOSTI-ZASTUPNICI DOPUNSKI RAD FIKSNO</v>
          </cell>
          <cell r="D230">
            <v>0</v>
          </cell>
          <cell r="E230">
            <v>0</v>
          </cell>
          <cell r="F230">
            <v>4.42</v>
          </cell>
          <cell r="G230">
            <v>4.42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272039</v>
          </cell>
          <cell r="B231" t="str">
            <v>Ostale kratkoročne obaveze iz poslova osiguranja u državi</v>
          </cell>
          <cell r="C231" t="str">
            <v>KRATKOROČNE OBAVEZE POSLODAVCA ZA POREZE I DOPRINOSE NA ISPLAĆENE PLATE-DOPRINOS OD NEZAPOSLENOSTI-ZASTUPNICI</v>
          </cell>
          <cell r="D231">
            <v>274.8</v>
          </cell>
          <cell r="E231">
            <v>274.95999999999998</v>
          </cell>
          <cell r="F231">
            <v>648.34</v>
          </cell>
          <cell r="G231">
            <v>648.34</v>
          </cell>
          <cell r="H231">
            <v>-0.15999999999996817</v>
          </cell>
          <cell r="I231">
            <v>232</v>
          </cell>
          <cell r="J231">
            <v>24.06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27204</v>
          </cell>
          <cell r="B232" t="str">
            <v>KRATKOROČNE OBAVEZE NA IME DIVIDENDI</v>
          </cell>
          <cell r="C232" t="str">
            <v>Kratkoročne obaveze poslodavca za poreze i doprinose na isplaćene plate-prirez na porez</v>
          </cell>
          <cell r="D232">
            <v>597.09</v>
          </cell>
          <cell r="E232">
            <v>186.33</v>
          </cell>
          <cell r="F232">
            <v>11196.93</v>
          </cell>
          <cell r="G232">
            <v>10983.02</v>
          </cell>
          <cell r="H232">
            <v>624.67000000000007</v>
          </cell>
          <cell r="I232">
            <v>232</v>
          </cell>
          <cell r="J232">
            <v>24.06</v>
          </cell>
          <cell r="K232">
            <v>0</v>
          </cell>
          <cell r="L232">
            <v>0</v>
          </cell>
          <cell r="M232">
            <v>0</v>
          </cell>
          <cell r="N232">
            <v>48117.35</v>
          </cell>
          <cell r="O232">
            <v>48117.35</v>
          </cell>
          <cell r="P232">
            <v>0</v>
          </cell>
        </row>
        <row r="233">
          <cell r="A233" t="str">
            <v>272041</v>
          </cell>
          <cell r="B233" t="str">
            <v>Kratkoročni  krediti od banaka</v>
          </cell>
          <cell r="C233" t="str">
            <v>Kratkoročne obaveze poslodavca za poreze i doprinose na isplaćene plate-prirez na porez za otpremnine i jubilarne nagrade</v>
          </cell>
          <cell r="D233">
            <v>7551.63</v>
          </cell>
          <cell r="E233">
            <v>7372.98</v>
          </cell>
          <cell r="F233">
            <v>518.01</v>
          </cell>
          <cell r="G233">
            <v>646.58000000000004</v>
          </cell>
          <cell r="H233">
            <v>50.080000000000496</v>
          </cell>
          <cell r="I233">
            <v>232</v>
          </cell>
          <cell r="J233">
            <v>24.06</v>
          </cell>
          <cell r="K233">
            <v>0</v>
          </cell>
          <cell r="L233">
            <v>671.56</v>
          </cell>
          <cell r="M233">
            <v>631.82000000000005</v>
          </cell>
          <cell r="N233">
            <v>1223.24</v>
          </cell>
          <cell r="O233">
            <v>1194.3499999999999</v>
          </cell>
          <cell r="P233">
            <v>68.630000000000109</v>
          </cell>
        </row>
        <row r="234">
          <cell r="A234" t="str">
            <v>272047</v>
          </cell>
          <cell r="B234" t="str">
            <v>Druge kratkoročne obaveze iz finansiranja</v>
          </cell>
          <cell r="C234" t="str">
            <v>KRATKOROČNE OBAVEZE POSLODAVCA ZA POREZE I DOPRINOSE NA ISPLAĆENE PLATE-PRIREZ NA POREZ-ZASTUPNICI DOPUNSKI RAD %</v>
          </cell>
          <cell r="D234">
            <v>0</v>
          </cell>
          <cell r="E234">
            <v>0</v>
          </cell>
          <cell r="F234">
            <v>432.65</v>
          </cell>
          <cell r="G234">
            <v>432.65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272048</v>
          </cell>
          <cell r="B235" t="str">
            <v>Obaveze na ime poreza na dodatu vrijednost na usluge zakupa</v>
          </cell>
          <cell r="C235" t="str">
            <v>KRATKOROČNE OBAVEZE POSLODAVCA ZA POREZE I DOPRINOSE NA ISPLAĆENE PLATE-PRIREZ NA POREZ-ZASTUPNICI DOPUNSKI RAD FIKSNO</v>
          </cell>
          <cell r="D235">
            <v>0</v>
          </cell>
          <cell r="E235">
            <v>0</v>
          </cell>
          <cell r="F235">
            <v>154.71</v>
          </cell>
          <cell r="G235">
            <v>154.71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272049</v>
          </cell>
          <cell r="B236" t="str">
            <v>Obaveze na ime poreza na dodatu vrijednost na druge usluge iz inostranstva</v>
          </cell>
          <cell r="C236" t="str">
            <v>KRATKOROČNE OBAVEZE POSLODAVCA ZA POREZE I DOPRINOSE NA ISPLAĆENE PLATE-PRIREZ NA POREZ-ZASTUPNICI</v>
          </cell>
          <cell r="D236">
            <v>0</v>
          </cell>
          <cell r="E236">
            <v>0.08</v>
          </cell>
          <cell r="F236">
            <v>1553.82</v>
          </cell>
          <cell r="G236">
            <v>1553.82</v>
          </cell>
          <cell r="H236">
            <v>-7.999999999992724E-2</v>
          </cell>
          <cell r="I236">
            <v>232</v>
          </cell>
          <cell r="J236">
            <v>24.06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27205</v>
          </cell>
          <cell r="B237" t="str">
            <v>OBAVEZE NA IME POREZA NA DODATU VRIJEDNOST PLAĆEN PRI UVOZU</v>
          </cell>
          <cell r="C237" t="str">
            <v>Kratkoročne obaveze poslodavca za poreze i doprinose na isplaćene plate-doprinos privrednoj komori</v>
          </cell>
          <cell r="D237">
            <v>0.26</v>
          </cell>
          <cell r="E237">
            <v>0</v>
          </cell>
          <cell r="F237">
            <v>2228.75</v>
          </cell>
          <cell r="G237">
            <v>2228.75</v>
          </cell>
          <cell r="H237">
            <v>0.26000000000021828</v>
          </cell>
          <cell r="I237">
            <v>232</v>
          </cell>
          <cell r="J237">
            <v>24.06</v>
          </cell>
          <cell r="K237">
            <v>0</v>
          </cell>
          <cell r="L237">
            <v>0</v>
          </cell>
          <cell r="M237">
            <v>0</v>
          </cell>
          <cell r="N237">
            <v>10441.42</v>
          </cell>
          <cell r="O237">
            <v>10441.42</v>
          </cell>
          <cell r="P237">
            <v>0</v>
          </cell>
        </row>
        <row r="238">
          <cell r="A238" t="str">
            <v>272058</v>
          </cell>
          <cell r="B238" t="str">
            <v>Kratkoročne obaveze za poreze i doprinose iz dobitka</v>
          </cell>
          <cell r="C238" t="str">
            <v>KRATKOROČNE OBAVEZE POSLODAVCA ZA POREZE I DOPRINOSE NA ISPLAĆENE PLATE-DOPRINOS PRIVREDNOJ KOMORI-ZASTUPNICI DOPUNSKI RAD FIKSNO</v>
          </cell>
          <cell r="D238">
            <v>0</v>
          </cell>
          <cell r="E238">
            <v>0</v>
          </cell>
          <cell r="F238">
            <v>2.39</v>
          </cell>
          <cell r="G238">
            <v>2.39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PRIVREDNOJ KOMORI-ZASTUPNICI</v>
          </cell>
          <cell r="D239">
            <v>0.75</v>
          </cell>
          <cell r="E239">
            <v>0</v>
          </cell>
          <cell r="F239">
            <v>323.24</v>
          </cell>
          <cell r="G239">
            <v>323.24</v>
          </cell>
          <cell r="H239">
            <v>0.75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27206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sindikata-0.2%</v>
          </cell>
          <cell r="D240">
            <v>7.0000000000000007E-2</v>
          </cell>
          <cell r="E240">
            <v>0</v>
          </cell>
          <cell r="F240">
            <v>1615.59</v>
          </cell>
          <cell r="G240">
            <v>1615.59</v>
          </cell>
          <cell r="H240">
            <v>6.9999999999936335E-2</v>
          </cell>
          <cell r="I240">
            <v>232</v>
          </cell>
          <cell r="J240">
            <v>24.06</v>
          </cell>
          <cell r="K240">
            <v>0</v>
          </cell>
          <cell r="L240">
            <v>0.01</v>
          </cell>
          <cell r="M240">
            <v>0</v>
          </cell>
          <cell r="N240">
            <v>24344.55</v>
          </cell>
          <cell r="O240">
            <v>24344.55</v>
          </cell>
          <cell r="P240">
            <v>9.9999999983992893E-3</v>
          </cell>
        </row>
        <row r="241">
          <cell r="A241" t="str">
            <v>272068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SINDIKATA-0.2%-ZASTUPNICI DOPUNSKI RAD FIKSNO</v>
          </cell>
          <cell r="D241">
            <v>0</v>
          </cell>
          <cell r="E241">
            <v>0</v>
          </cell>
          <cell r="F241">
            <v>1.77</v>
          </cell>
          <cell r="G241">
            <v>1.77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SINDIKATA-0.2%-ZASTUPNICI</v>
          </cell>
          <cell r="D242">
            <v>70.12</v>
          </cell>
          <cell r="E242">
            <v>70.099999999999994</v>
          </cell>
          <cell r="F242">
            <v>229.13</v>
          </cell>
          <cell r="G242">
            <v>229.13</v>
          </cell>
          <cell r="H242">
            <v>2.0000000000010232E-2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27207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fondu rada</v>
          </cell>
          <cell r="D243">
            <v>555.12</v>
          </cell>
          <cell r="E243">
            <v>555.59</v>
          </cell>
          <cell r="F243">
            <v>1716.68</v>
          </cell>
          <cell r="G243">
            <v>1716.68</v>
          </cell>
          <cell r="H243">
            <v>-0.47000000000002728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7071.57</v>
          </cell>
          <cell r="O243">
            <v>7071.57</v>
          </cell>
          <cell r="P243">
            <v>0</v>
          </cell>
        </row>
        <row r="244">
          <cell r="A244" t="str">
            <v>272078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FONDU RADA-ZASTUPNICI DOPUNSKI RAD FIKSNO</v>
          </cell>
          <cell r="D244">
            <v>0</v>
          </cell>
          <cell r="E244">
            <v>0</v>
          </cell>
          <cell r="F244">
            <v>1.77</v>
          </cell>
          <cell r="G244">
            <v>1.77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PLATE-DOPRINOS FONDU RADA-ZASTUPNICI</v>
          </cell>
          <cell r="D245">
            <v>39.81</v>
          </cell>
          <cell r="E245">
            <v>40.08</v>
          </cell>
          <cell r="F245">
            <v>259.36</v>
          </cell>
          <cell r="G245">
            <v>259.36</v>
          </cell>
          <cell r="H245">
            <v>-0.26999999999998181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2730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prema dobavljačima u zemlji za sredstva rada</v>
          </cell>
          <cell r="D246">
            <v>13526.2</v>
          </cell>
          <cell r="E246">
            <v>63714.83</v>
          </cell>
          <cell r="F246">
            <v>129300.43</v>
          </cell>
          <cell r="G246">
            <v>120524.97</v>
          </cell>
          <cell r="H246">
            <v>-41413.170000000013</v>
          </cell>
          <cell r="I246">
            <v>232</v>
          </cell>
          <cell r="J246">
            <v>24.07</v>
          </cell>
          <cell r="K246">
            <v>0</v>
          </cell>
          <cell r="L246">
            <v>313270.49</v>
          </cell>
          <cell r="M246">
            <v>360676.46</v>
          </cell>
          <cell r="N246">
            <v>234288.85</v>
          </cell>
          <cell r="O246">
            <v>218615.81</v>
          </cell>
          <cell r="P246">
            <v>-31732.930000000022</v>
          </cell>
        </row>
        <row r="247">
          <cell r="A247" t="str">
            <v>2731</v>
          </cell>
          <cell r="B247" t="str">
            <v>KRATKOROČNE OBAVEZE POSLODAVCA ZA POREZE I DOPRINOSE NA ISPLAĆENE PLATE-PRIREZ NA POREZ-ZASTUPNICI</v>
          </cell>
          <cell r="C247" t="str">
            <v>Kratkoročne obaveze prema dobavljačima u zemlji za robu i usluge</v>
          </cell>
          <cell r="D247">
            <v>141423.70143399999</v>
          </cell>
          <cell r="E247">
            <v>485304.919941</v>
          </cell>
          <cell r="F247">
            <v>1304174.3400000001</v>
          </cell>
          <cell r="G247">
            <v>1149339.33</v>
          </cell>
          <cell r="H247">
            <v>-189046.208507</v>
          </cell>
          <cell r="I247">
            <v>232</v>
          </cell>
          <cell r="J247">
            <v>24.07</v>
          </cell>
          <cell r="K247">
            <v>0</v>
          </cell>
          <cell r="L247">
            <v>2282090.420988</v>
          </cell>
          <cell r="M247">
            <v>2424307.4894949999</v>
          </cell>
          <cell r="N247">
            <v>3816063.81</v>
          </cell>
          <cell r="O247">
            <v>3792669.65</v>
          </cell>
          <cell r="P247">
            <v>-118822.90850699972</v>
          </cell>
        </row>
        <row r="248">
          <cell r="A248" t="str">
            <v>27320</v>
          </cell>
          <cell r="B248" t="str">
            <v>Kratkoročne obaveze poslodavca za poreze i doprinose na isplaćene plate-doprinos privrednoj komori</v>
          </cell>
          <cell r="C248" t="str">
            <v>Kratkoročne obaveze prema dobavljačima u zemlji povezana pravna lica-LOVĆEN AUTO</v>
          </cell>
          <cell r="D248">
            <v>20551.189999999999</v>
          </cell>
          <cell r="E248">
            <v>39181.910000000003</v>
          </cell>
          <cell r="F248">
            <v>473800.18</v>
          </cell>
          <cell r="G248">
            <v>475239.43</v>
          </cell>
          <cell r="H248">
            <v>-20069.97000000003</v>
          </cell>
          <cell r="I248">
            <v>232</v>
          </cell>
          <cell r="J248">
            <v>24.07</v>
          </cell>
          <cell r="K248">
            <v>0</v>
          </cell>
          <cell r="L248">
            <v>0</v>
          </cell>
          <cell r="M248">
            <v>0</v>
          </cell>
          <cell r="N248">
            <v>88832</v>
          </cell>
          <cell r="O248">
            <v>88832</v>
          </cell>
          <cell r="P248">
            <v>0</v>
          </cell>
        </row>
        <row r="249">
          <cell r="A249" t="str">
            <v>27321</v>
          </cell>
          <cell r="B249" t="str">
            <v>KRATKOROČNE OBAVEZE POSLODAVCA ZA POREZE I DOPRINOSE NA ISPLAĆENE PLATE-DOPRINOS PRIVREDNOJ KOMORI-ZASTUPNICI</v>
          </cell>
          <cell r="C249" t="str">
            <v>Kratkoročne obaveze prema dobavljačima u zemlji povezana pravna lica-LOVĆEN ŽIVOT</v>
          </cell>
          <cell r="D249">
            <v>0</v>
          </cell>
          <cell r="E249">
            <v>7148.63</v>
          </cell>
          <cell r="F249">
            <v>21445.8</v>
          </cell>
          <cell r="G249">
            <v>14297.2</v>
          </cell>
          <cell r="H249">
            <v>-3.0000000002473826E-2</v>
          </cell>
          <cell r="I249">
            <v>230</v>
          </cell>
          <cell r="J249">
            <v>24.07</v>
          </cell>
          <cell r="K249">
            <v>0</v>
          </cell>
          <cell r="L249">
            <v>0</v>
          </cell>
          <cell r="M249">
            <v>0</v>
          </cell>
          <cell r="N249">
            <v>89962</v>
          </cell>
          <cell r="O249">
            <v>107954.4</v>
          </cell>
          <cell r="P249">
            <v>-17992.399999999994</v>
          </cell>
        </row>
        <row r="250">
          <cell r="A250" t="str">
            <v>2733</v>
          </cell>
          <cell r="B250" t="str">
            <v>Kratkoročne obaveze poslodavca za poreze i doprinose na isplaćene plate-doprinos sindikata-0.2%</v>
          </cell>
          <cell r="C250" t="str">
            <v>Kratkoročne obaveze prema dobavljačima u inostranstvu</v>
          </cell>
          <cell r="D250">
            <v>671.28</v>
          </cell>
          <cell r="E250">
            <v>25360.01</v>
          </cell>
          <cell r="F250">
            <v>104454.22</v>
          </cell>
          <cell r="G250">
            <v>82612.350000000006</v>
          </cell>
          <cell r="H250">
            <v>-2846.8600000000006</v>
          </cell>
          <cell r="I250">
            <v>232</v>
          </cell>
          <cell r="J250">
            <v>24.07</v>
          </cell>
          <cell r="K250">
            <v>0</v>
          </cell>
          <cell r="L250">
            <v>467127.34</v>
          </cell>
          <cell r="M250">
            <v>468800.38</v>
          </cell>
          <cell r="N250">
            <v>220700.66</v>
          </cell>
          <cell r="O250">
            <v>219055.66</v>
          </cell>
          <cell r="P250">
            <v>-28.039999999979045</v>
          </cell>
        </row>
        <row r="251">
          <cell r="A251" t="str">
            <v>2738</v>
          </cell>
          <cell r="B251" t="str">
            <v>KRATKOROČNE OBAVEZE POSLODAVCA ZA POREZE I DOPRINOSE NA ISPLAĆENE PLATE-DOPRINOS SINDIKATA-0.2%-ZASTUPNICI</v>
          </cell>
          <cell r="C251" t="str">
            <v>Kratkoročne obaveze prema dobavljačima u inostranstvu povezana pravna lica-TRIGLAV</v>
          </cell>
          <cell r="D251">
            <v>0</v>
          </cell>
          <cell r="E251">
            <v>3493.76</v>
          </cell>
          <cell r="F251">
            <v>14573.42</v>
          </cell>
          <cell r="G251">
            <v>16764.66</v>
          </cell>
          <cell r="H251">
            <v>-5685</v>
          </cell>
          <cell r="I251">
            <v>230</v>
          </cell>
          <cell r="J251">
            <v>24.07</v>
          </cell>
          <cell r="K251">
            <v>0</v>
          </cell>
          <cell r="L251">
            <v>0</v>
          </cell>
          <cell r="M251">
            <v>5174.3900000000003</v>
          </cell>
          <cell r="N251">
            <v>6455892.7599999998</v>
          </cell>
          <cell r="O251">
            <v>6455892.7599999998</v>
          </cell>
          <cell r="P251">
            <v>-5174.3899999996647</v>
          </cell>
        </row>
        <row r="252">
          <cell r="A252" t="str">
            <v>27381</v>
          </cell>
          <cell r="B252" t="str">
            <v>Kratkoročne obaveze poslodavca za poreze i doprinose na isplaćene plate-doprinos fondu rada</v>
          </cell>
          <cell r="C252" t="str">
            <v>KRATKOROČNE OBAVEZE PREMA DOBAVLJAČIMA U INOSTRANSTVU POVEZANA PRAVNA LICA-TRIGLAV INT</v>
          </cell>
          <cell r="D252">
            <v>7169.96</v>
          </cell>
          <cell r="E252">
            <v>7169.96</v>
          </cell>
          <cell r="F252">
            <v>0</v>
          </cell>
          <cell r="G252">
            <v>0</v>
          </cell>
          <cell r="H252">
            <v>0</v>
          </cell>
          <cell r="I252">
            <v>230</v>
          </cell>
          <cell r="J252">
            <v>24.07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2740</v>
          </cell>
          <cell r="B253" t="str">
            <v>KRATKOROČNE OBAVEZE POSLODAVCA ZA POREZE I DOPRINOSE NA ISPLAĆENE PLATE-DOPRINOS FONDU RADA-ZASTUPNICI</v>
          </cell>
          <cell r="C253" t="str">
            <v>Kratkoročne obaveze za razne isplate-anulirane uputnice</v>
          </cell>
          <cell r="D253">
            <v>24049.34</v>
          </cell>
          <cell r="E253">
            <v>25368.25</v>
          </cell>
          <cell r="F253">
            <v>0</v>
          </cell>
          <cell r="G253">
            <v>0</v>
          </cell>
          <cell r="H253">
            <v>-1318.9099999999999</v>
          </cell>
          <cell r="I253">
            <v>232</v>
          </cell>
          <cell r="J253">
            <v>24.07</v>
          </cell>
          <cell r="K253">
            <v>0</v>
          </cell>
          <cell r="L253">
            <v>23089.34</v>
          </cell>
          <cell r="M253">
            <v>177309.41</v>
          </cell>
          <cell r="N253">
            <v>113.75</v>
          </cell>
          <cell r="O253">
            <v>-568.74</v>
          </cell>
          <cell r="P253">
            <v>-153537.58000000002</v>
          </cell>
        </row>
        <row r="254">
          <cell r="A254" t="str">
            <v>2770</v>
          </cell>
          <cell r="B254" t="str">
            <v>Kratkoročne obaveze prema dobavljačima u zemlji za sredstva rada</v>
          </cell>
          <cell r="C254" t="str">
            <v>Ostale druge kratkoročne obaveze</v>
          </cell>
          <cell r="D254">
            <v>298608.59000000003</v>
          </cell>
          <cell r="E254">
            <v>436097.89</v>
          </cell>
          <cell r="F254">
            <v>99925.27</v>
          </cell>
          <cell r="G254">
            <v>183086.45</v>
          </cell>
          <cell r="H254">
            <v>-220650.47999999998</v>
          </cell>
          <cell r="I254">
            <v>232</v>
          </cell>
          <cell r="J254">
            <v>24.07</v>
          </cell>
          <cell r="K254">
            <v>0</v>
          </cell>
          <cell r="L254">
            <v>6608.73</v>
          </cell>
          <cell r="M254">
            <v>200332.4</v>
          </cell>
          <cell r="N254">
            <v>186261.32</v>
          </cell>
          <cell r="O254">
            <v>189159.92</v>
          </cell>
          <cell r="P254">
            <v>-196622.27</v>
          </cell>
        </row>
        <row r="255">
          <cell r="A255" t="str">
            <v>27701</v>
          </cell>
          <cell r="B255" t="str">
            <v>Kratkoročne obaveze prema dobavljačima u zemlji za robu i usluge</v>
          </cell>
          <cell r="C255" t="str">
            <v>OSTALE DRUGE KRATKOROČNE OBAVEZE-PRIMLJENI AVANSI PO OSNOVU PREMIJA</v>
          </cell>
          <cell r="D255">
            <v>565.03</v>
          </cell>
          <cell r="E255">
            <v>112130.35</v>
          </cell>
          <cell r="F255">
            <v>5930.62</v>
          </cell>
          <cell r="G255">
            <v>-150402.04</v>
          </cell>
          <cell r="H255">
            <v>44767.34</v>
          </cell>
          <cell r="I255">
            <v>179</v>
          </cell>
          <cell r="J255">
            <v>24.07</v>
          </cell>
          <cell r="K255">
            <v>0</v>
          </cell>
          <cell r="L255">
            <v>0</v>
          </cell>
          <cell r="M255">
            <v>686794.71</v>
          </cell>
          <cell r="N255">
            <v>106.24</v>
          </cell>
          <cell r="O255">
            <v>-58215.55</v>
          </cell>
          <cell r="P255">
            <v>-628472.91999999993</v>
          </cell>
        </row>
        <row r="256">
          <cell r="A256" t="str">
            <v>27708</v>
          </cell>
          <cell r="B256" t="str">
            <v>Kratkoročne obaveze prema dobavljačima u zemlji povezana pravna lica-LOVĆEN AUTO</v>
          </cell>
          <cell r="C256" t="str">
            <v>OSTALE DRUGE KRATKOROČNE OBAVEZE-LOVĆEN ŽIVOTNA OSIGURANJA</v>
          </cell>
          <cell r="D256">
            <v>0.1</v>
          </cell>
          <cell r="E256">
            <v>0</v>
          </cell>
          <cell r="F256">
            <v>0</v>
          </cell>
          <cell r="G256">
            <v>0</v>
          </cell>
          <cell r="H256">
            <v>0.1</v>
          </cell>
          <cell r="I256">
            <v>225</v>
          </cell>
          <cell r="J256">
            <v>24.07</v>
          </cell>
          <cell r="K256">
            <v>0</v>
          </cell>
          <cell r="L256">
            <v>0</v>
          </cell>
          <cell r="M256">
            <v>1280000</v>
          </cell>
          <cell r="N256">
            <v>1334387.6499999999</v>
          </cell>
          <cell r="O256">
            <v>54387.65</v>
          </cell>
          <cell r="P256">
            <v>-9.4587448984384537E-11</v>
          </cell>
        </row>
        <row r="257">
          <cell r="A257" t="str">
            <v>2778</v>
          </cell>
          <cell r="B257" t="str">
            <v>Kratkoročne obaveze prema dobavljačima u zemlji povezana pravna lica-LOVĆEN ŽIVOT</v>
          </cell>
          <cell r="C257" t="str">
            <v>OSTALE DRUGE KRATKOROČNE OBAVEZE-PRIMLJENI AVANSI PO OSNOVU PREMIJE ŽIVOTA</v>
          </cell>
          <cell r="D257">
            <v>43025.440000000002</v>
          </cell>
          <cell r="E257">
            <v>43025.440000000002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24.07</v>
          </cell>
          <cell r="K257">
            <v>0</v>
          </cell>
          <cell r="L257">
            <v>0</v>
          </cell>
          <cell r="M257">
            <v>43025.440000000002</v>
          </cell>
          <cell r="N257">
            <v>43025.440000000002</v>
          </cell>
          <cell r="O257">
            <v>0</v>
          </cell>
          <cell r="P257">
            <v>0</v>
          </cell>
        </row>
        <row r="258">
          <cell r="A258" t="str">
            <v>2779</v>
          </cell>
          <cell r="B258" t="str">
            <v>Kratkoročne obaveze prema dobavljačima u inostranstvu</v>
          </cell>
          <cell r="C258" t="str">
            <v>OSTALE DRUGE KRATKOROČNE OBAVEZE-PRIMLJENI AVANSI PO ŠTETA REOSIGURANJA</v>
          </cell>
          <cell r="D258">
            <v>0</v>
          </cell>
          <cell r="E258">
            <v>152576.5</v>
          </cell>
          <cell r="F258">
            <v>152576.5</v>
          </cell>
          <cell r="G258">
            <v>0</v>
          </cell>
          <cell r="H258">
            <v>0</v>
          </cell>
          <cell r="I258">
            <v>232</v>
          </cell>
          <cell r="J258">
            <v>24.07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2820</v>
          </cell>
          <cell r="B259" t="str">
            <v>Kratkoročne obaveze prema dobavljačima u inostranstvu povezana pravna lica-TRIGLAV</v>
          </cell>
          <cell r="C259" t="str">
            <v>Izvedeni finansijski instrumenti za zaštitu fer vrijednosti finansijskih instrumenata od rizika promjene kamatne stope</v>
          </cell>
          <cell r="D259">
            <v>485.4</v>
          </cell>
          <cell r="E259">
            <v>485.4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24.07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2900</v>
          </cell>
          <cell r="B260" t="str">
            <v>KRATKOROČNE OBAVEZE PREMA DOBAVLJAČIMA U INOSTRANSTVU POVEZANA PRAVNA LICA-TRIGLAV INT</v>
          </cell>
          <cell r="C260" t="str">
            <v>Kratkoročno odloženi prihodi (obračunati prihodi budućeg razdoblja)-provizija reosiguravača</v>
          </cell>
          <cell r="D260">
            <v>96783</v>
          </cell>
          <cell r="E260">
            <v>96783</v>
          </cell>
          <cell r="F260">
            <v>0</v>
          </cell>
          <cell r="G260">
            <v>0</v>
          </cell>
          <cell r="H260">
            <v>0</v>
          </cell>
          <cell r="I260">
            <v>232</v>
          </cell>
          <cell r="J260">
            <v>0</v>
          </cell>
          <cell r="K260">
            <v>0</v>
          </cell>
          <cell r="L260">
            <v>96783</v>
          </cell>
          <cell r="M260">
            <v>96783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2901</v>
          </cell>
          <cell r="B261" t="str">
            <v>Kratkoročne obaveze za razne isplate-anulirane uputnice</v>
          </cell>
          <cell r="C261" t="str">
            <v>Kratkoročno odloženi prihodi (obračunati prihodi budućeg razdoblja)-ostalo</v>
          </cell>
          <cell r="D261">
            <v>6786</v>
          </cell>
          <cell r="E261">
            <v>6786</v>
          </cell>
          <cell r="F261">
            <v>0</v>
          </cell>
          <cell r="G261">
            <v>0</v>
          </cell>
          <cell r="H261">
            <v>0</v>
          </cell>
          <cell r="I261">
            <v>232</v>
          </cell>
          <cell r="J261">
            <v>24.07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29081</v>
          </cell>
          <cell r="B262" t="str">
            <v>Ostale druge kratkoročne obaveze</v>
          </cell>
          <cell r="C262" t="str">
            <v>Kratkoročno odloženi prihodi (obračunati prihodi budućeg razdoblja)-provizija reosiguravača-TRIGLAV-RE</v>
          </cell>
          <cell r="D262">
            <v>14788.49</v>
          </cell>
          <cell r="E262">
            <v>14788.49</v>
          </cell>
          <cell r="F262">
            <v>0</v>
          </cell>
          <cell r="G262">
            <v>0</v>
          </cell>
          <cell r="H262">
            <v>0</v>
          </cell>
          <cell r="I262">
            <v>230</v>
          </cell>
          <cell r="J262">
            <v>24.07</v>
          </cell>
          <cell r="K262">
            <v>0</v>
          </cell>
          <cell r="L262">
            <v>0</v>
          </cell>
          <cell r="M262">
            <v>44365</v>
          </cell>
          <cell r="N262">
            <v>0</v>
          </cell>
          <cell r="O262">
            <v>-44365</v>
          </cell>
          <cell r="P262">
            <v>0</v>
          </cell>
        </row>
        <row r="263">
          <cell r="A263" t="str">
            <v>4000</v>
          </cell>
          <cell r="B263" t="str">
            <v>OSTALE DRUGE KRATKOROČNE OBAVEZE-PRIMLJENI AVANSI PO OSNOVU PREMIJA</v>
          </cell>
          <cell r="C263" t="str">
            <v>Obračunate bruto naknade šteta odnosno naknade iz osiguranja u državi</v>
          </cell>
          <cell r="D263">
            <v>0</v>
          </cell>
          <cell r="E263">
            <v>0</v>
          </cell>
          <cell r="F263">
            <v>3863107.35</v>
          </cell>
          <cell r="G263">
            <v>3863107.35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15880242.630000001</v>
          </cell>
          <cell r="O263">
            <v>15880242.630000001</v>
          </cell>
          <cell r="P263">
            <v>0</v>
          </cell>
        </row>
        <row r="264">
          <cell r="A264" t="str">
            <v>4010</v>
          </cell>
          <cell r="B264" t="str">
            <v>OSTALE DRUGE KRATKOROČNE OBAVEZE-PRIMLJENI AVANSI PO OSNOVU PREMIJA-DIREKCIJA</v>
          </cell>
          <cell r="C264" t="str">
            <v xml:space="preserve">Troškovi vezani za isplatu šteta             </v>
          </cell>
          <cell r="D264">
            <v>0</v>
          </cell>
          <cell r="E264">
            <v>0</v>
          </cell>
          <cell r="F264">
            <v>10850</v>
          </cell>
          <cell r="G264">
            <v>10850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159950.76999999999</v>
          </cell>
          <cell r="O264">
            <v>159950.76999999999</v>
          </cell>
          <cell r="P264">
            <v>0</v>
          </cell>
        </row>
        <row r="265">
          <cell r="A265" t="str">
            <v>4011</v>
          </cell>
          <cell r="B265" t="str">
            <v>OSTALE DRUGE KRATKOROČNE OBAVEZE-LOVĆEN ŽIVOTNA OSIGURANJA</v>
          </cell>
          <cell r="C265" t="str">
            <v xml:space="preserve">Troškovi vezani za isplatu šteta  -obračunate kamate          </v>
          </cell>
          <cell r="D265">
            <v>0</v>
          </cell>
          <cell r="E265">
            <v>0</v>
          </cell>
          <cell r="F265">
            <v>21002</v>
          </cell>
          <cell r="G265">
            <v>21002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52996.160000000003</v>
          </cell>
          <cell r="O265">
            <v>52996.160000000003</v>
          </cell>
          <cell r="P265">
            <v>0</v>
          </cell>
        </row>
        <row r="266">
          <cell r="A266" t="str">
            <v>4020</v>
          </cell>
          <cell r="B266" t="str">
            <v>OSTALE DRUGE KRATKOROČNE OBAVEZE-PRIMLJENI AVANSI PO OSNOVU PREMIJA ŽIVOTA</v>
          </cell>
          <cell r="C266" t="str">
            <v>Umanjenje za prihode ostvarene iz bruto regresnih potraživanja u državi</v>
          </cell>
          <cell r="D266">
            <v>0</v>
          </cell>
          <cell r="E266">
            <v>0</v>
          </cell>
          <cell r="F266">
            <v>47736.97</v>
          </cell>
          <cell r="G266">
            <v>47736.97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298147.08</v>
          </cell>
          <cell r="O266">
            <v>298147.08</v>
          </cell>
          <cell r="P266">
            <v>0</v>
          </cell>
        </row>
        <row r="267">
          <cell r="A267" t="str">
            <v>4040</v>
          </cell>
          <cell r="B267" t="str">
            <v>Izvedeni finansijski instrumenti za zaštitu fer vrijednosti finansijskih instrumenata od rizika promjene kamatne stope</v>
          </cell>
          <cell r="C267" t="str">
            <v>Umanjenje za udjele saosiguravača u naknadama šteta u državi</v>
          </cell>
          <cell r="D267">
            <v>0</v>
          </cell>
          <cell r="E267">
            <v>0</v>
          </cell>
          <cell r="F267">
            <v>126066.39</v>
          </cell>
          <cell r="G267">
            <v>126066.39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75870.61</v>
          </cell>
          <cell r="O267">
            <v>75870.61</v>
          </cell>
          <cell r="P267">
            <v>0</v>
          </cell>
        </row>
        <row r="268">
          <cell r="A268" t="str">
            <v>4043</v>
          </cell>
          <cell r="B268" t="str">
            <v>Kratkoročno odloženi prihodi (obračunati prihodi budućeg razdoblja)-provizija reosiguravača</v>
          </cell>
          <cell r="C268" t="str">
            <v>Umanjenje za udjele reosiguravača i retrocesionara u naknadama šteta u inostranstvu-države članice EU</v>
          </cell>
          <cell r="D268">
            <v>0</v>
          </cell>
          <cell r="E268">
            <v>0</v>
          </cell>
          <cell r="F268">
            <v>195591.27</v>
          </cell>
          <cell r="G268">
            <v>195591.27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936268.03</v>
          </cell>
          <cell r="O268">
            <v>936268.03</v>
          </cell>
          <cell r="P268">
            <v>0</v>
          </cell>
        </row>
        <row r="269">
          <cell r="A269" t="str">
            <v>40438</v>
          </cell>
          <cell r="B269" t="str">
            <v>Kratkoročno odloženi prihodi (obračunati prihodi budućeg razdoblja)-ostalo</v>
          </cell>
          <cell r="C269" t="str">
            <v>Umanjenje za udjele reosiguravača i retrocesionara u naknadama šteta u inostranstvu-povezana pravna lica-TRIGLAV</v>
          </cell>
          <cell r="D269">
            <v>0</v>
          </cell>
          <cell r="E269">
            <v>0</v>
          </cell>
          <cell r="F269">
            <v>191257.16</v>
          </cell>
          <cell r="G269">
            <v>191257.16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150985.4</v>
          </cell>
          <cell r="O269">
            <v>150985.4</v>
          </cell>
          <cell r="P269">
            <v>0</v>
          </cell>
        </row>
        <row r="270">
          <cell r="A270" t="str">
            <v>404381</v>
          </cell>
          <cell r="B270" t="str">
            <v>Kratkoročno odloženi prihodi (obračunati prihodi budućeg razdoblja)-provizija reosiguravača-TRIGLAV-RE</v>
          </cell>
          <cell r="C270" t="str">
            <v>Umanjenje za udjele reosiguravača i retrocesionara u naknadama šteta u inostranstvu-povezana pravna lica-TRIGLAV-RE</v>
          </cell>
          <cell r="D270">
            <v>0</v>
          </cell>
          <cell r="E270">
            <v>0</v>
          </cell>
          <cell r="F270">
            <v>11052.06</v>
          </cell>
          <cell r="G270">
            <v>11052.06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280823.11</v>
          </cell>
          <cell r="O270">
            <v>280823.11</v>
          </cell>
          <cell r="P270">
            <v>0</v>
          </cell>
        </row>
        <row r="271">
          <cell r="A271" t="str">
            <v>4050</v>
          </cell>
          <cell r="B271" t="str">
            <v>ZALIHE PREUZETIH, U SLUČAJEVIMA ŠTETE OŠTEĆENIH PREDMETA</v>
          </cell>
          <cell r="C271" t="str">
            <v>Promjene bruto rezervisanja za nastale prijavljene štete u državi</v>
          </cell>
          <cell r="D271">
            <v>0</v>
          </cell>
          <cell r="E271">
            <v>0</v>
          </cell>
          <cell r="F271">
            <v>1908862.55</v>
          </cell>
          <cell r="G271">
            <v>1908862.55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7454558.7800000003</v>
          </cell>
          <cell r="O271">
            <v>7454558.7800000003</v>
          </cell>
          <cell r="P271">
            <v>0</v>
          </cell>
        </row>
        <row r="272">
          <cell r="A272" t="str">
            <v>40510</v>
          </cell>
          <cell r="B272" t="str">
            <v>Obračunate bruto naknade šteta odnosno naknade iz osiguranja u državi</v>
          </cell>
          <cell r="C272" t="str">
            <v>Promjene bruto rezervisanja za nastale prijavljene štete u inostranstvu za države članice EU</v>
          </cell>
          <cell r="D272">
            <v>0</v>
          </cell>
          <cell r="E272">
            <v>0</v>
          </cell>
          <cell r="F272">
            <v>16.05</v>
          </cell>
          <cell r="G272">
            <v>16.05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4060</v>
          </cell>
          <cell r="B273" t="str">
            <v xml:space="preserve">Troškovi vezani za isplatu šteta             </v>
          </cell>
          <cell r="C273" t="str">
            <v>Promjene rezervisanja za nastale prijavljene štete za saosiguravajući dio u državi</v>
          </cell>
          <cell r="D273">
            <v>0</v>
          </cell>
          <cell r="E273">
            <v>0</v>
          </cell>
          <cell r="F273">
            <v>126590</v>
          </cell>
          <cell r="G273">
            <v>126590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57930.52</v>
          </cell>
          <cell r="O273">
            <v>57930.52</v>
          </cell>
          <cell r="P273">
            <v>0</v>
          </cell>
        </row>
        <row r="274">
          <cell r="A274" t="str">
            <v>4062</v>
          </cell>
          <cell r="B274" t="str">
            <v xml:space="preserve">Troškovi vezani za isplatu šteta  -obračunate kamate          </v>
          </cell>
          <cell r="C274" t="str">
            <v>Promjena rezervisanja za  nastale prijavljene štete za reosiguravajući dio u državi</v>
          </cell>
          <cell r="D274">
            <v>0</v>
          </cell>
          <cell r="E274">
            <v>0</v>
          </cell>
          <cell r="F274">
            <v>238983.13</v>
          </cell>
          <cell r="G274">
            <v>238983.13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999590.65</v>
          </cell>
          <cell r="O274">
            <v>999590.65</v>
          </cell>
          <cell r="P274">
            <v>0</v>
          </cell>
        </row>
        <row r="275">
          <cell r="A275" t="str">
            <v>4090</v>
          </cell>
          <cell r="B275" t="str">
            <v>Umanjenje za prihode ostvarene iz bruto regresnih potraživanja u državi</v>
          </cell>
          <cell r="C275" t="str">
            <v>PROMJENA REZERVISANJA ZA TROŠKOVE LIKVIDACIJE ŠTETA</v>
          </cell>
          <cell r="D275">
            <v>0</v>
          </cell>
          <cell r="E275">
            <v>0</v>
          </cell>
          <cell r="F275">
            <v>208405.16</v>
          </cell>
          <cell r="G275">
            <v>208405.16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42008</v>
          </cell>
          <cell r="B276" t="str">
            <v>Udjeli u naknadama šteta iz prihvaćenih  reosiguranja</v>
          </cell>
          <cell r="C276" t="str">
            <v>TROSKOVI PREVENTIVE-LOVCEN AUTO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4210</v>
          </cell>
          <cell r="B277" t="str">
            <v>Udjeli u naknadama šteta iz prihvaćenih saosiguranja</v>
          </cell>
          <cell r="C277" t="str">
            <v>POŽARNA TAKSA</v>
          </cell>
          <cell r="D277">
            <v>0</v>
          </cell>
          <cell r="E277">
            <v>0</v>
          </cell>
          <cell r="F277">
            <v>12753.18</v>
          </cell>
          <cell r="G277">
            <v>12753.18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4220</v>
          </cell>
          <cell r="B278" t="str">
            <v>Umanjenje za udjele saosiguravača u naknadama šteta u državi</v>
          </cell>
          <cell r="C278" t="str">
            <v>Doprinos za pokriće šteta, koje je proizrokovalo neosigurano ili nepoznato prevozno sredstvo-Garantni fond</v>
          </cell>
          <cell r="D278">
            <v>0</v>
          </cell>
          <cell r="E278">
            <v>0</v>
          </cell>
          <cell r="F278">
            <v>127700.91</v>
          </cell>
          <cell r="G278">
            <v>127700.91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686823</v>
          </cell>
          <cell r="O278">
            <v>686823</v>
          </cell>
          <cell r="P278">
            <v>0</v>
          </cell>
        </row>
        <row r="279">
          <cell r="A279" t="str">
            <v>4230</v>
          </cell>
          <cell r="B279" t="str">
            <v>Umanjenje za udjele reosiguravača i retrocesionara u naknadama šteta u inostranstvu-države članice EU</v>
          </cell>
          <cell r="C279" t="str">
            <v>Pokriće troškova nadzornog organa</v>
          </cell>
          <cell r="D279">
            <v>0</v>
          </cell>
          <cell r="E279">
            <v>0</v>
          </cell>
          <cell r="F279">
            <v>73997.009999999995</v>
          </cell>
          <cell r="G279">
            <v>73997.009999999995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279101.65000000002</v>
          </cell>
          <cell r="O279">
            <v>279101.65000000002</v>
          </cell>
          <cell r="P279">
            <v>0</v>
          </cell>
        </row>
        <row r="280">
          <cell r="A280" t="str">
            <v>4240</v>
          </cell>
          <cell r="B280" t="str">
            <v>Umanjenje za udjele reosiguravača i retrocesionara u naknadama šteta u inostranstvu-povezana pravna lica-TRIGLAV</v>
          </cell>
          <cell r="C280" t="str">
            <v>Troškovi ispravke vrijednosti premije osiguranja</v>
          </cell>
          <cell r="D280">
            <v>0</v>
          </cell>
          <cell r="E280">
            <v>0</v>
          </cell>
          <cell r="F280">
            <v>106231.94</v>
          </cell>
          <cell r="G280">
            <v>106231.94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1919295.63</v>
          </cell>
          <cell r="O280">
            <v>1919295.63</v>
          </cell>
          <cell r="P280">
            <v>0</v>
          </cell>
        </row>
        <row r="281">
          <cell r="A281" t="str">
            <v>4242</v>
          </cell>
          <cell r="B281" t="str">
            <v>Umanjenje za udjele reosiguravača i retrocesionara u naknadama šteta u inostranstvu-povezana pravna lica-TRIGLAV-RE</v>
          </cell>
          <cell r="C281" t="str">
            <v>TROŠKOVI ISPRAVKE VRIJEDNOSTI REGRESA</v>
          </cell>
          <cell r="D281">
            <v>0</v>
          </cell>
          <cell r="E281">
            <v>0</v>
          </cell>
          <cell r="F281">
            <v>4008.7</v>
          </cell>
          <cell r="G281">
            <v>4008.7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4300</v>
          </cell>
          <cell r="B282" t="str">
            <v>Promjene bruto rezervisanja za nastale prijavljene štete u državi</v>
          </cell>
          <cell r="C282" t="str">
            <v>Troškovi materijala za popravku i održavanje</v>
          </cell>
          <cell r="D282">
            <v>0</v>
          </cell>
          <cell r="E282">
            <v>0</v>
          </cell>
          <cell r="F282">
            <v>5118.16</v>
          </cell>
          <cell r="G282">
            <v>5118.16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20316.34</v>
          </cell>
          <cell r="O282">
            <v>20316.34</v>
          </cell>
          <cell r="P282">
            <v>0</v>
          </cell>
        </row>
        <row r="283">
          <cell r="A283" t="str">
            <v>4310</v>
          </cell>
          <cell r="B283" t="str">
            <v>Promjene rezervisanja za nastale prijavljene štete za saosiguravajući dio u državi</v>
          </cell>
          <cell r="C283" t="str">
            <v>Troškovi kancelarijskog materijala i formulara</v>
          </cell>
          <cell r="D283">
            <v>0</v>
          </cell>
          <cell r="E283">
            <v>0</v>
          </cell>
          <cell r="F283">
            <v>10898.37</v>
          </cell>
          <cell r="G283">
            <v>10898.37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114394.55</v>
          </cell>
          <cell r="O283">
            <v>114394.55</v>
          </cell>
          <cell r="P283">
            <v>0</v>
          </cell>
        </row>
        <row r="284">
          <cell r="A284" t="str">
            <v>4311</v>
          </cell>
          <cell r="B284" t="str">
            <v>PROMJENE REZERVISANJA ZA NASTALE PRIJAVLJENE ŠTETE ZA SAOSIGURAVAJUĆI DIO U DRŽAVI-PRIMLJENE PREMIJE U SAOSIGURANJE</v>
          </cell>
          <cell r="C284" t="str">
            <v>Troškovi polisa i drugi obrasci stroge evidencije</v>
          </cell>
          <cell r="D284">
            <v>0</v>
          </cell>
          <cell r="E284">
            <v>0</v>
          </cell>
          <cell r="F284">
            <v>23065.38</v>
          </cell>
          <cell r="G284">
            <v>23065.38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126498.42</v>
          </cell>
          <cell r="O284">
            <v>126498.42</v>
          </cell>
          <cell r="P284">
            <v>0</v>
          </cell>
        </row>
        <row r="285">
          <cell r="A285" t="str">
            <v>4320</v>
          </cell>
          <cell r="B285" t="str">
            <v>Promjena rezervisanja za  nastale prijavljene štete za reosiguravajući dio u državi</v>
          </cell>
          <cell r="C285" t="str">
            <v>TROŠAK SITNOG INVENTARA</v>
          </cell>
          <cell r="D285">
            <v>0</v>
          </cell>
          <cell r="E285">
            <v>0</v>
          </cell>
          <cell r="F285">
            <v>133.1</v>
          </cell>
          <cell r="G285">
            <v>133.1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287.60000000000002</v>
          </cell>
          <cell r="O285">
            <v>287.60000000000002</v>
          </cell>
          <cell r="P285">
            <v>0</v>
          </cell>
        </row>
        <row r="286">
          <cell r="A286" t="str">
            <v>4330</v>
          </cell>
          <cell r="B286" t="str">
            <v>Promjena bruto rezervisanja za nastale neprijavljene štete u državi</v>
          </cell>
          <cell r="C286" t="str">
            <v>Troškovi električne  energije</v>
          </cell>
          <cell r="D286">
            <v>0</v>
          </cell>
          <cell r="E286">
            <v>0</v>
          </cell>
          <cell r="F286">
            <v>55032.13</v>
          </cell>
          <cell r="G286">
            <v>55032.13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138203.95000000001</v>
          </cell>
          <cell r="O286">
            <v>138203.95000000001</v>
          </cell>
          <cell r="P286">
            <v>0</v>
          </cell>
        </row>
        <row r="287">
          <cell r="A287" t="str">
            <v>4333</v>
          </cell>
          <cell r="B287" t="str">
            <v>PROMJENA REZERVISANJA ZA TROŠKOVE LIKVIDACIJE ŠTETA</v>
          </cell>
          <cell r="C287" t="str">
            <v>Troškovi goriva za transportna sredstva</v>
          </cell>
          <cell r="D287">
            <v>0</v>
          </cell>
          <cell r="E287">
            <v>0</v>
          </cell>
          <cell r="F287">
            <v>16168.9</v>
          </cell>
          <cell r="G287">
            <v>16168.9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84035.03</v>
          </cell>
          <cell r="O287">
            <v>84035.03</v>
          </cell>
          <cell r="P287">
            <v>0</v>
          </cell>
        </row>
        <row r="288">
          <cell r="A288" t="str">
            <v>4391</v>
          </cell>
          <cell r="B288" t="str">
            <v>PROMJENE BRUTO REZERVISANJA ZA BONUSE, POPUSTE I STORNO</v>
          </cell>
          <cell r="C288" t="str">
            <v>Troškovi stručnih časopisa</v>
          </cell>
          <cell r="D288">
            <v>0</v>
          </cell>
          <cell r="E288">
            <v>0</v>
          </cell>
          <cell r="F288">
            <v>1556.13</v>
          </cell>
          <cell r="G288">
            <v>1556.13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12048.56</v>
          </cell>
          <cell r="O288">
            <v>12048.56</v>
          </cell>
          <cell r="P288">
            <v>0</v>
          </cell>
        </row>
        <row r="289">
          <cell r="A289" t="str">
            <v>4400</v>
          </cell>
          <cell r="B289" t="str">
            <v>REZERVE ZA MJERODAVNI TEHNIČKI REZULTAT-URR</v>
          </cell>
          <cell r="C289" t="str">
            <v>Provizija posrednika u pribavljanju osiguranja-pravna lica</v>
          </cell>
          <cell r="D289">
            <v>0</v>
          </cell>
          <cell r="E289">
            <v>0</v>
          </cell>
          <cell r="F289">
            <v>171605.53</v>
          </cell>
          <cell r="G289">
            <v>171605.53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1554258.97</v>
          </cell>
          <cell r="O289">
            <v>1554258.97</v>
          </cell>
          <cell r="P289">
            <v>0</v>
          </cell>
        </row>
        <row r="290">
          <cell r="A290" t="str">
            <v>44020</v>
          </cell>
          <cell r="B290" t="str">
            <v>Troškovi za preventivnu aktivnost</v>
          </cell>
          <cell r="C290" t="str">
            <v>Provizija za putničko zdravstveno osiguranje u inostranstvu</v>
          </cell>
          <cell r="D290">
            <v>0</v>
          </cell>
          <cell r="E290">
            <v>0</v>
          </cell>
          <cell r="F290">
            <v>4983.28</v>
          </cell>
          <cell r="G290">
            <v>4983.28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18324.400000000001</v>
          </cell>
          <cell r="O290">
            <v>18324.400000000001</v>
          </cell>
          <cell r="P290">
            <v>0</v>
          </cell>
        </row>
        <row r="291">
          <cell r="A291" t="str">
            <v>4420</v>
          </cell>
          <cell r="B291" t="str">
            <v>TROSKOVI PREVENTIVE-LOVCEN AUTO</v>
          </cell>
          <cell r="C291" t="str">
            <v>Troškovi zakupnine poslovnih i drugih prostora</v>
          </cell>
          <cell r="D291">
            <v>0</v>
          </cell>
          <cell r="E291">
            <v>0</v>
          </cell>
          <cell r="F291">
            <v>32535.63</v>
          </cell>
          <cell r="G291">
            <v>32535.63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127566.42</v>
          </cell>
          <cell r="O291">
            <v>127566.42</v>
          </cell>
          <cell r="P291">
            <v>0</v>
          </cell>
        </row>
        <row r="292">
          <cell r="A292" t="str">
            <v>4421</v>
          </cell>
          <cell r="B292" t="str">
            <v>Doprinos za pokriće šteta, koje je proizrokovalo neosigurano ili nepoznato prevozno sredstvo-Garantni fond</v>
          </cell>
          <cell r="C292" t="str">
            <v>Troškovi zakupa opreme i lizinga</v>
          </cell>
          <cell r="D292">
            <v>0</v>
          </cell>
          <cell r="E292">
            <v>0</v>
          </cell>
          <cell r="F292">
            <v>19689.03</v>
          </cell>
          <cell r="G292">
            <v>19689.03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26184.04</v>
          </cell>
          <cell r="O292">
            <v>26184.04</v>
          </cell>
          <cell r="P292">
            <v>0</v>
          </cell>
        </row>
        <row r="293">
          <cell r="A293" t="str">
            <v>44291</v>
          </cell>
          <cell r="B293" t="str">
            <v>Pokriće troškova nadzornog organa</v>
          </cell>
          <cell r="C293" t="str">
            <v>TROŠKOVI ZAKUPNINE-LOVĆEN ŽIVOTNA OSIGURANJA</v>
          </cell>
          <cell r="D293">
            <v>0</v>
          </cell>
          <cell r="E293">
            <v>0</v>
          </cell>
          <cell r="F293">
            <v>21445.8</v>
          </cell>
          <cell r="G293">
            <v>21445.8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107954.4</v>
          </cell>
          <cell r="O293">
            <v>107954.4</v>
          </cell>
          <cell r="P293">
            <v>0</v>
          </cell>
        </row>
        <row r="294">
          <cell r="A294" t="str">
            <v>44292</v>
          </cell>
          <cell r="B294" t="str">
            <v>Troškovi ispravke vrijednosti premije osiguranja</v>
          </cell>
          <cell r="C294" t="str">
            <v>TROŠKOVI ZAKUPNINE-LOVĆEN AUTO</v>
          </cell>
          <cell r="D294">
            <v>0</v>
          </cell>
          <cell r="E294">
            <v>0</v>
          </cell>
          <cell r="F294">
            <v>2904</v>
          </cell>
          <cell r="G294">
            <v>2904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 t="str">
            <v>4430</v>
          </cell>
          <cell r="B295" t="str">
            <v>TROŠKOVI ISPRAVKE VRIJEDNOSTI OSTALIH POTRAŽIVANJA</v>
          </cell>
          <cell r="C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95">
            <v>0</v>
          </cell>
          <cell r="E295">
            <v>0</v>
          </cell>
          <cell r="F295">
            <v>8264.5</v>
          </cell>
          <cell r="G295">
            <v>8264.5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112563.69</v>
          </cell>
          <cell r="O295">
            <v>112563.69</v>
          </cell>
          <cell r="P295">
            <v>0</v>
          </cell>
        </row>
        <row r="296">
          <cell r="A296" t="str">
            <v>44300</v>
          </cell>
          <cell r="B296" t="str">
            <v>TROŠKOVI ISPRAVKE VRIJEDNOSTI REGRESA</v>
          </cell>
          <cell r="C296" t="str">
            <v>Troškovi poreza na usluge fizičkih lica</v>
          </cell>
          <cell r="D296">
            <v>0</v>
          </cell>
          <cell r="E296">
            <v>0</v>
          </cell>
          <cell r="F296">
            <v>2461.87</v>
          </cell>
          <cell r="G296">
            <v>2461.87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10485.459999999999</v>
          </cell>
          <cell r="O296">
            <v>10485.459999999999</v>
          </cell>
          <cell r="P296">
            <v>0</v>
          </cell>
        </row>
        <row r="297">
          <cell r="A297" t="str">
            <v>44302</v>
          </cell>
          <cell r="B297" t="str">
            <v>Troškovi materijala za popravku i održavanje</v>
          </cell>
          <cell r="C297" t="str">
            <v>Troškovi prireza na usluge fizičkih lica</v>
          </cell>
          <cell r="D297">
            <v>0</v>
          </cell>
          <cell r="E297">
            <v>0</v>
          </cell>
          <cell r="F297">
            <v>257.26</v>
          </cell>
          <cell r="G297">
            <v>257.26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1416.19</v>
          </cell>
          <cell r="O297">
            <v>1416.19</v>
          </cell>
          <cell r="P297">
            <v>0</v>
          </cell>
        </row>
        <row r="298">
          <cell r="A298" t="str">
            <v>4440</v>
          </cell>
          <cell r="B298" t="str">
            <v>Troškovi kancelarijskog materijala i formulara</v>
          </cell>
          <cell r="C298" t="str">
            <v>Troškovi dnevnica za službeni put u zemlji</v>
          </cell>
          <cell r="D298">
            <v>0</v>
          </cell>
          <cell r="E298">
            <v>0</v>
          </cell>
          <cell r="F298">
            <v>999</v>
          </cell>
          <cell r="G298">
            <v>999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5718.36</v>
          </cell>
          <cell r="O298">
            <v>5718.36</v>
          </cell>
          <cell r="P298">
            <v>0</v>
          </cell>
        </row>
        <row r="299">
          <cell r="A299" t="str">
            <v>4441</v>
          </cell>
          <cell r="B299" t="str">
            <v>Troškovi polisa i drugi obrasci stroge evidencije</v>
          </cell>
          <cell r="C299" t="str">
            <v>Troškovi dnevnica za službeni put u inostranstvu</v>
          </cell>
          <cell r="D299">
            <v>0</v>
          </cell>
          <cell r="E299">
            <v>0</v>
          </cell>
          <cell r="F299">
            <v>327.60000000000002</v>
          </cell>
          <cell r="G299">
            <v>327.60000000000002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34687.040000000001</v>
          </cell>
          <cell r="O299">
            <v>34687.040000000001</v>
          </cell>
          <cell r="P299">
            <v>0</v>
          </cell>
        </row>
        <row r="300">
          <cell r="A300" t="str">
            <v>4442</v>
          </cell>
          <cell r="B300" t="str">
            <v>TROŠAK SITNOG INVENTARA</v>
          </cell>
          <cell r="C300" t="str">
            <v>Putni troškovi službenog puta u zemlji</v>
          </cell>
          <cell r="D300">
            <v>0</v>
          </cell>
          <cell r="E300">
            <v>0</v>
          </cell>
          <cell r="F300">
            <v>1072.8</v>
          </cell>
          <cell r="G300">
            <v>1072.8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6391.17</v>
          </cell>
          <cell r="O300">
            <v>6391.17</v>
          </cell>
          <cell r="P300">
            <v>0</v>
          </cell>
        </row>
        <row r="301">
          <cell r="A301" t="str">
            <v>4443</v>
          </cell>
          <cell r="B301" t="str">
            <v>Troškovi električne  energije</v>
          </cell>
          <cell r="C301" t="str">
            <v>Putni troškovi službenog puta u inostranstvu</v>
          </cell>
          <cell r="D301">
            <v>0</v>
          </cell>
          <cell r="E301">
            <v>0</v>
          </cell>
          <cell r="F301">
            <v>5380.22</v>
          </cell>
          <cell r="G301">
            <v>5380.22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52484.94</v>
          </cell>
          <cell r="O301">
            <v>52484.94</v>
          </cell>
          <cell r="P301">
            <v>0</v>
          </cell>
        </row>
        <row r="302">
          <cell r="A302" t="str">
            <v>4450</v>
          </cell>
          <cell r="B302" t="str">
            <v>Troškovi goriva za transportna sredstva</v>
          </cell>
          <cell r="C302" t="str">
            <v>Troškovi bankarskih usluga</v>
          </cell>
          <cell r="D302">
            <v>0</v>
          </cell>
          <cell r="E302">
            <v>0</v>
          </cell>
          <cell r="F302">
            <v>10946.58</v>
          </cell>
          <cell r="G302">
            <v>10946.58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79399.78</v>
          </cell>
          <cell r="O302">
            <v>79399.78</v>
          </cell>
          <cell r="P302">
            <v>0</v>
          </cell>
        </row>
        <row r="303">
          <cell r="A303" t="str">
            <v>4460</v>
          </cell>
          <cell r="B303" t="str">
            <v>Troškovi-radne uniforme</v>
          </cell>
          <cell r="C303" t="str">
            <v>Troškovi revizije</v>
          </cell>
          <cell r="D303">
            <v>0</v>
          </cell>
          <cell r="E303">
            <v>0</v>
          </cell>
          <cell r="F303">
            <v>9558.99</v>
          </cell>
          <cell r="G303">
            <v>9558.99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72031.100000000006</v>
          </cell>
          <cell r="O303">
            <v>72031.100000000006</v>
          </cell>
          <cell r="P303">
            <v>0</v>
          </cell>
        </row>
        <row r="304">
          <cell r="A304" t="str">
            <v>4461</v>
          </cell>
          <cell r="B304" t="str">
            <v>Troškovi stručnih časopisa</v>
          </cell>
          <cell r="C304" t="str">
            <v>Troškovi vještačenja-ljekari</v>
          </cell>
          <cell r="D304">
            <v>0</v>
          </cell>
          <cell r="E304">
            <v>0</v>
          </cell>
          <cell r="F304">
            <v>7895.7</v>
          </cell>
          <cell r="G304">
            <v>7895.7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32968.42</v>
          </cell>
          <cell r="O304">
            <v>32968.42</v>
          </cell>
          <cell r="P304">
            <v>0</v>
          </cell>
        </row>
        <row r="305">
          <cell r="A305" t="str">
            <v>44610</v>
          </cell>
          <cell r="B305" t="str">
            <v>Provizija posrednika u pribavljanju osiguranja-pravna lica</v>
          </cell>
          <cell r="C305" t="str">
            <v>Troškovi poreza na usluge fizičkih lica-ljekari</v>
          </cell>
          <cell r="D305">
            <v>0</v>
          </cell>
          <cell r="E305">
            <v>0</v>
          </cell>
          <cell r="F305">
            <v>407.76</v>
          </cell>
          <cell r="G305">
            <v>407.76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2075.85</v>
          </cell>
          <cell r="O305">
            <v>2075.85</v>
          </cell>
          <cell r="P305">
            <v>0</v>
          </cell>
        </row>
        <row r="306">
          <cell r="A306" t="str">
            <v>44612</v>
          </cell>
          <cell r="B306" t="str">
            <v>Provizija posrednika u pribavljanju osiguranja-lovćen auto</v>
          </cell>
          <cell r="C306" t="str">
            <v>Troškovi prireza na usluge fizičkih lica-ljekari</v>
          </cell>
          <cell r="D306">
            <v>0</v>
          </cell>
          <cell r="E306">
            <v>0</v>
          </cell>
          <cell r="F306">
            <v>128.68</v>
          </cell>
          <cell r="G306">
            <v>128.68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248.23</v>
          </cell>
          <cell r="O306">
            <v>248.23</v>
          </cell>
          <cell r="P306">
            <v>0</v>
          </cell>
        </row>
        <row r="307">
          <cell r="A307" t="str">
            <v>4462</v>
          </cell>
          <cell r="B307" t="str">
            <v>Provizija za putničko zdravstveno osiguranje u inostranstvu</v>
          </cell>
          <cell r="C307" t="str">
            <v>Troškovi advokatskih usluga</v>
          </cell>
          <cell r="D307">
            <v>0</v>
          </cell>
          <cell r="E307">
            <v>0</v>
          </cell>
          <cell r="F307">
            <v>21248.560000000001</v>
          </cell>
          <cell r="G307">
            <v>21248.560000000001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46781.74</v>
          </cell>
          <cell r="O307">
            <v>46781.74</v>
          </cell>
          <cell r="P307">
            <v>0</v>
          </cell>
        </row>
        <row r="308">
          <cell r="A308" t="str">
            <v>4463</v>
          </cell>
          <cell r="B308" t="str">
            <v>Troškovi zakupnine poslovnih i drugih prostora</v>
          </cell>
          <cell r="C308" t="str">
            <v>TROŠKOVI OSTALIH INTELEKTUALNIH USLUGA-KONSULTANTSKE USLUGE</v>
          </cell>
          <cell r="D308">
            <v>0</v>
          </cell>
          <cell r="E308">
            <v>0</v>
          </cell>
          <cell r="F308">
            <v>18124.169999999998</v>
          </cell>
          <cell r="G308">
            <v>18124.169999999998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93705.7</v>
          </cell>
          <cell r="O308">
            <v>93705.7</v>
          </cell>
          <cell r="P308">
            <v>0</v>
          </cell>
        </row>
        <row r="309">
          <cell r="A309" t="str">
            <v>44638</v>
          </cell>
          <cell r="B309" t="str">
            <v>Troškovi zakupa opreme i lizinga</v>
          </cell>
          <cell r="C309" t="str">
            <v>TROŠKOVI OSTALIH INTELEKTUALNIH USLUGA-KONSULTANTSKE USLUGE-TRIGLAV</v>
          </cell>
          <cell r="D309">
            <v>0</v>
          </cell>
          <cell r="E309">
            <v>0</v>
          </cell>
          <cell r="F309">
            <v>88.73</v>
          </cell>
          <cell r="G309">
            <v>88.73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 t="str">
            <v>44639</v>
          </cell>
          <cell r="B310" t="str">
            <v>TROŠKOVI ZAKUPNINE-LOVĆEN ŽIVOTNA OSIGURANJA</v>
          </cell>
          <cell r="C310" t="str">
            <v>TROŠKOVI OSTALIH INTELEKTUALNIH USLUGA-KONSULTANTSKE USLUGE-TRIGLAV BEOGRAD</v>
          </cell>
          <cell r="D310">
            <v>0</v>
          </cell>
          <cell r="E310">
            <v>0</v>
          </cell>
          <cell r="F310">
            <v>11525.56</v>
          </cell>
          <cell r="G310">
            <v>11525.56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A311" t="str">
            <v>4464</v>
          </cell>
          <cell r="B311" t="str">
            <v>TROŠKOVI ZAKUPNINE-LOVĆEN AUTO</v>
          </cell>
          <cell r="C311" t="str">
            <v>TROŠKOVI VJEŠTAČENJA-SUDSKI VJEŠTACI</v>
          </cell>
          <cell r="D311">
            <v>0</v>
          </cell>
          <cell r="E311">
            <v>0</v>
          </cell>
          <cell r="F311">
            <v>3860</v>
          </cell>
          <cell r="G311">
            <v>3860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8567.6</v>
          </cell>
          <cell r="O311">
            <v>8567.6</v>
          </cell>
          <cell r="P311">
            <v>0</v>
          </cell>
        </row>
        <row r="312">
          <cell r="A312" t="str">
            <v>4465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PRIVREMENIH ZASTUPNIKA-NAPLATA PREMIJE</v>
          </cell>
          <cell r="D312">
            <v>0</v>
          </cell>
          <cell r="E312">
            <v>0</v>
          </cell>
          <cell r="F312">
            <v>2517.8200000000002</v>
          </cell>
          <cell r="G312">
            <v>2517.8200000000002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A313" t="str">
            <v>44650</v>
          </cell>
          <cell r="B313" t="str">
            <v>Troškovi poreza na usluge fizičkih lica</v>
          </cell>
          <cell r="C313" t="str">
            <v>TROŠKOVI PRIVREMENIH ZASTUPNIKA-NAPLATA REGRESA</v>
          </cell>
          <cell r="D313">
            <v>0</v>
          </cell>
          <cell r="E313">
            <v>0</v>
          </cell>
          <cell r="F313">
            <v>5718.18</v>
          </cell>
          <cell r="G313">
            <v>5718.18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 t="str">
            <v>4466</v>
          </cell>
          <cell r="B314" t="str">
            <v>Troškovi doprinosa PIO  na usluge fizičkih lica</v>
          </cell>
          <cell r="C314" t="str">
            <v>TROŠKOVI NOTARSKIH USLUGA</v>
          </cell>
          <cell r="D314">
            <v>0</v>
          </cell>
          <cell r="E314">
            <v>0</v>
          </cell>
          <cell r="F314">
            <v>1248.32</v>
          </cell>
          <cell r="G314">
            <v>1248.32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 t="str">
            <v>4470</v>
          </cell>
          <cell r="B315" t="str">
            <v>Troškovi prireza na usluge fizičkih lica</v>
          </cell>
          <cell r="C315" t="str">
            <v>Troškovi premije obaveznih osiguranja</v>
          </cell>
          <cell r="D315">
            <v>0</v>
          </cell>
          <cell r="E315">
            <v>0</v>
          </cell>
          <cell r="F315">
            <v>3598.93</v>
          </cell>
          <cell r="G315">
            <v>3598.93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22931.17</v>
          </cell>
          <cell r="O315">
            <v>22931.17</v>
          </cell>
          <cell r="P315">
            <v>0</v>
          </cell>
        </row>
        <row r="316">
          <cell r="A316" t="str">
            <v>4471</v>
          </cell>
          <cell r="B316" t="str">
            <v>Troškovi dnevnica za službeni put u zemlji</v>
          </cell>
          <cell r="C316" t="str">
            <v>Troškovi premije osiguranaj osnovnih sredstava</v>
          </cell>
          <cell r="D316">
            <v>0</v>
          </cell>
          <cell r="E316">
            <v>0</v>
          </cell>
          <cell r="F316">
            <v>11385.37</v>
          </cell>
          <cell r="G316">
            <v>11385.37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27146.86</v>
          </cell>
          <cell r="O316">
            <v>27146.86</v>
          </cell>
          <cell r="P316">
            <v>0</v>
          </cell>
        </row>
        <row r="317">
          <cell r="A317" t="str">
            <v>4472</v>
          </cell>
          <cell r="B317" t="str">
            <v>Troškovi dnevnica za službeni put u inostranstvu</v>
          </cell>
          <cell r="C317" t="str">
            <v>Troškovi premija osiguranja radnika-nezgoda</v>
          </cell>
          <cell r="D317">
            <v>0</v>
          </cell>
          <cell r="E317">
            <v>0</v>
          </cell>
          <cell r="F317">
            <v>4244.5</v>
          </cell>
          <cell r="G317">
            <v>4244.5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17797.96</v>
          </cell>
          <cell r="O317">
            <v>17797.96</v>
          </cell>
          <cell r="P317">
            <v>0</v>
          </cell>
        </row>
        <row r="318">
          <cell r="A318" t="str">
            <v>4473</v>
          </cell>
          <cell r="B318" t="str">
            <v>Putni troškovi službenog puta u zemlji</v>
          </cell>
          <cell r="C318" t="str">
            <v>Troškovi premija osiguranja-život</v>
          </cell>
          <cell r="D318">
            <v>0</v>
          </cell>
          <cell r="E318">
            <v>0</v>
          </cell>
          <cell r="F318">
            <v>16827.669999999998</v>
          </cell>
          <cell r="G318">
            <v>16827.669999999998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73288.759999999995</v>
          </cell>
          <cell r="O318">
            <v>73288.759999999995</v>
          </cell>
          <cell r="P318">
            <v>0</v>
          </cell>
        </row>
        <row r="319">
          <cell r="A319" t="str">
            <v>4474</v>
          </cell>
          <cell r="B319" t="str">
            <v>Putni troškovi službenog puta u inostranstvu</v>
          </cell>
          <cell r="C319" t="str">
            <v>TROŠKOVI PREMIJA OSIGURANJA-DOBROVOLJNO ZDRAVSTVENO OSIGURANJE-KOLEKTIVNO</v>
          </cell>
          <cell r="D319">
            <v>0</v>
          </cell>
          <cell r="E319">
            <v>0</v>
          </cell>
          <cell r="F319">
            <v>7549.6</v>
          </cell>
          <cell r="G319">
            <v>7549.6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4480</v>
          </cell>
          <cell r="B320" t="str">
            <v>Troškovi bankarskih usluga</v>
          </cell>
          <cell r="C320" t="str">
            <v>Troškovi reprezentacije putem konzumacija</v>
          </cell>
          <cell r="D320">
            <v>0</v>
          </cell>
          <cell r="E320">
            <v>0</v>
          </cell>
          <cell r="F320">
            <v>14240.83</v>
          </cell>
          <cell r="G320">
            <v>14240.83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56605.38</v>
          </cell>
          <cell r="O320">
            <v>56605.38</v>
          </cell>
          <cell r="P320">
            <v>0</v>
          </cell>
        </row>
        <row r="321">
          <cell r="A321" t="str">
            <v>44801</v>
          </cell>
          <cell r="B321" t="str">
            <v xml:space="preserve">Troškovi platnog prometa </v>
          </cell>
          <cell r="C321" t="str">
            <v>Troškovi reprezentacije putem poklona</v>
          </cell>
          <cell r="D321">
            <v>0</v>
          </cell>
          <cell r="E321">
            <v>0</v>
          </cell>
          <cell r="F321">
            <v>8300</v>
          </cell>
          <cell r="G321">
            <v>8300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39741.56</v>
          </cell>
          <cell r="O321">
            <v>39741.56</v>
          </cell>
          <cell r="P321">
            <v>0</v>
          </cell>
        </row>
        <row r="322">
          <cell r="A322" t="str">
            <v>44802</v>
          </cell>
          <cell r="B322" t="str">
            <v>Troškovi revizije</v>
          </cell>
          <cell r="C322" t="str">
            <v>Troškovi ostale reprezentacije</v>
          </cell>
          <cell r="D322">
            <v>0</v>
          </cell>
          <cell r="E322">
            <v>0</v>
          </cell>
          <cell r="F322">
            <v>98</v>
          </cell>
          <cell r="G322">
            <v>98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17144.84</v>
          </cell>
          <cell r="O322">
            <v>17144.84</v>
          </cell>
          <cell r="P322">
            <v>0</v>
          </cell>
        </row>
        <row r="323">
          <cell r="A323" t="str">
            <v>4481</v>
          </cell>
          <cell r="B323" t="str">
            <v>Troškovi vještačenja-ljekari</v>
          </cell>
          <cell r="C323" t="str">
            <v>Troškovi reklame putem sredstava javnog informisanja</v>
          </cell>
          <cell r="D323">
            <v>0</v>
          </cell>
          <cell r="E323">
            <v>0</v>
          </cell>
          <cell r="F323">
            <v>7277.89</v>
          </cell>
          <cell r="G323">
            <v>7277.89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41265.72</v>
          </cell>
          <cell r="O323">
            <v>41265.72</v>
          </cell>
          <cell r="P323">
            <v>0</v>
          </cell>
        </row>
        <row r="324">
          <cell r="A324" t="str">
            <v>4482</v>
          </cell>
          <cell r="B324" t="str">
            <v>Troškovi poreza na usluge fizičkih lica-ljekari</v>
          </cell>
          <cell r="C324" t="str">
            <v>Troškovi reklame-ostalo</v>
          </cell>
          <cell r="D324">
            <v>0</v>
          </cell>
          <cell r="E324">
            <v>0</v>
          </cell>
          <cell r="F324">
            <v>52575.63</v>
          </cell>
          <cell r="G324">
            <v>52575.63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357659.3</v>
          </cell>
          <cell r="O324">
            <v>357659.3</v>
          </cell>
          <cell r="P324">
            <v>0</v>
          </cell>
        </row>
        <row r="325">
          <cell r="A325" t="str">
            <v>44820</v>
          </cell>
          <cell r="B325" t="str">
            <v>Troškovi prireza na usluge fizičkih lica-ljekari</v>
          </cell>
          <cell r="C325" t="str">
            <v>Troškovi reklame-LOVĆEN AUTO</v>
          </cell>
          <cell r="D325">
            <v>0</v>
          </cell>
          <cell r="E325">
            <v>0</v>
          </cell>
          <cell r="F325">
            <v>399614.43</v>
          </cell>
          <cell r="G325">
            <v>399614.43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 t="str">
            <v>44822</v>
          </cell>
          <cell r="B326" t="str">
            <v>Troškovi vještačenja-advokati</v>
          </cell>
          <cell r="C326" t="str">
            <v>Troškovi zakupa reklamnog prostora  u funkciji prodaje</v>
          </cell>
          <cell r="D326">
            <v>0</v>
          </cell>
          <cell r="E326">
            <v>0</v>
          </cell>
          <cell r="F326">
            <v>413908.68</v>
          </cell>
          <cell r="G326">
            <v>413908.68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4483</v>
          </cell>
          <cell r="B327" t="str">
            <v>TROŠKOVI OSTALIH INTELEKTUALNIH USLUGA-KONSULTANTSKE USLUGE</v>
          </cell>
          <cell r="C327" t="str">
            <v>Troškovi reklamnog materijala</v>
          </cell>
          <cell r="D327">
            <v>0</v>
          </cell>
          <cell r="E327">
            <v>0</v>
          </cell>
          <cell r="F327">
            <v>5112.49</v>
          </cell>
          <cell r="G327">
            <v>5112.49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114733.23</v>
          </cell>
          <cell r="O327">
            <v>114733.23</v>
          </cell>
          <cell r="P327">
            <v>0</v>
          </cell>
        </row>
        <row r="328">
          <cell r="A328" t="str">
            <v>4490</v>
          </cell>
          <cell r="B328" t="str">
            <v>TROŠKOVI OSTALIH INTELEKTUALNIH USLUGA-KONSULTANTSKE USLUGE-TRIGLAV BEOGRAD</v>
          </cell>
          <cell r="C328" t="str">
            <v>Troškovi usluga održavanja osnovnih sredstava-tekuće održavanje</v>
          </cell>
          <cell r="D328">
            <v>0</v>
          </cell>
          <cell r="E328">
            <v>0</v>
          </cell>
          <cell r="F328">
            <v>62242.76</v>
          </cell>
          <cell r="G328">
            <v>62242.76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197094.69</v>
          </cell>
          <cell r="O328">
            <v>197094.69</v>
          </cell>
          <cell r="P328">
            <v>0</v>
          </cell>
        </row>
        <row r="329">
          <cell r="A329" t="str">
            <v>4492</v>
          </cell>
          <cell r="B329" t="str">
            <v>TROŠKOVI VJEŠTAČENJA-SUDSKI VJEŠTACI</v>
          </cell>
          <cell r="C329" t="str">
            <v>Troškovi usluga održavanja Apollo informacionog sistema</v>
          </cell>
          <cell r="D329">
            <v>0</v>
          </cell>
          <cell r="E329">
            <v>0</v>
          </cell>
          <cell r="F329">
            <v>12705</v>
          </cell>
          <cell r="G329">
            <v>12705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79279.199999999997</v>
          </cell>
          <cell r="O329">
            <v>79279.199999999997</v>
          </cell>
          <cell r="P329">
            <v>0</v>
          </cell>
        </row>
        <row r="330">
          <cell r="A330" t="str">
            <v>4493</v>
          </cell>
          <cell r="B330" t="str">
            <v>TROŠKOVI PRIVREMENIH ZASTUPNIKA-NAPLATA PREMIJE</v>
          </cell>
          <cell r="C330" t="str">
            <v>Troškovi usluga održavanja EDMS softvera</v>
          </cell>
          <cell r="D330">
            <v>0</v>
          </cell>
          <cell r="E330">
            <v>0</v>
          </cell>
          <cell r="F330">
            <v>1379.4</v>
          </cell>
          <cell r="G330">
            <v>1379.4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5335.2</v>
          </cell>
          <cell r="O330">
            <v>5335.2</v>
          </cell>
          <cell r="P330">
            <v>0</v>
          </cell>
        </row>
        <row r="331">
          <cell r="A331" t="str">
            <v>44930</v>
          </cell>
          <cell r="B331" t="str">
            <v>TROŠKOVI PRIVREMENIH ZASTUPNIKA-NAPLATA REGRESA</v>
          </cell>
          <cell r="C331" t="str">
            <v>TROŠKOVI LICENCI</v>
          </cell>
          <cell r="D331">
            <v>0</v>
          </cell>
          <cell r="E331">
            <v>0</v>
          </cell>
          <cell r="F331">
            <v>30884.87</v>
          </cell>
          <cell r="G331">
            <v>30884.87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4494</v>
          </cell>
          <cell r="B332" t="str">
            <v>TROŠKOVI NOTARSKIH USLUGA</v>
          </cell>
          <cell r="C332" t="str">
            <v>Troškovi usluga zaštite na radu</v>
          </cell>
          <cell r="D332">
            <v>0</v>
          </cell>
          <cell r="E332">
            <v>0</v>
          </cell>
          <cell r="F332">
            <v>2879.2</v>
          </cell>
          <cell r="G332">
            <v>2879.2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4495</v>
          </cell>
          <cell r="B333" t="str">
            <v>Troškovi premije obaveznih osiguranja</v>
          </cell>
          <cell r="C333" t="str">
            <v>TROŠKOVI USLUGA ODRŽAVANJA WORKNET  SOFTVERA</v>
          </cell>
          <cell r="D333">
            <v>0</v>
          </cell>
          <cell r="E333">
            <v>0</v>
          </cell>
          <cell r="F333">
            <v>3085.5</v>
          </cell>
          <cell r="G333">
            <v>3085.5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 t="str">
            <v>4498</v>
          </cell>
          <cell r="B334" t="str">
            <v>Troškovi premije osiguranaj osnovnih sredstava</v>
          </cell>
          <cell r="C334" t="str">
            <v xml:space="preserve">Troškovi transportnih usluga preduzeća ptt saobraćaja </v>
          </cell>
          <cell r="D334">
            <v>0</v>
          </cell>
          <cell r="E334">
            <v>0</v>
          </cell>
          <cell r="F334">
            <v>38626.36</v>
          </cell>
          <cell r="G334">
            <v>38626.36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205222.09</v>
          </cell>
          <cell r="O334">
            <v>205222.09</v>
          </cell>
          <cell r="P334">
            <v>0</v>
          </cell>
        </row>
        <row r="335">
          <cell r="A335" t="str">
            <v>4499</v>
          </cell>
          <cell r="B335" t="str">
            <v>Troškovi premija osiguranja radnika-nezgoda</v>
          </cell>
          <cell r="C335" t="str">
            <v>TROŠKOVI DRUGIH NEPROIZVODNIH USLUGA-KOMUNALNE USLUGE</v>
          </cell>
          <cell r="D335">
            <v>0</v>
          </cell>
          <cell r="E335">
            <v>0</v>
          </cell>
          <cell r="F335">
            <v>9027.7800000000007</v>
          </cell>
          <cell r="G335">
            <v>9027.7800000000007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49672.65</v>
          </cell>
          <cell r="O335">
            <v>49672.65</v>
          </cell>
          <cell r="P335">
            <v>0</v>
          </cell>
        </row>
        <row r="336">
          <cell r="A336" t="str">
            <v>4500</v>
          </cell>
          <cell r="B336" t="str">
            <v>Troškovi premija osiguranja-život</v>
          </cell>
          <cell r="C336" t="str">
            <v>Amortizacija nematerijalnih drugoročnih ulaganja</v>
          </cell>
          <cell r="D336">
            <v>0</v>
          </cell>
          <cell r="E336">
            <v>0</v>
          </cell>
          <cell r="F336">
            <v>10618.07</v>
          </cell>
          <cell r="G336">
            <v>10618.07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59270.35</v>
          </cell>
          <cell r="O336">
            <v>59270.35</v>
          </cell>
          <cell r="P336">
            <v>0</v>
          </cell>
        </row>
        <row r="337">
          <cell r="A337" t="str">
            <v>4510</v>
          </cell>
          <cell r="B337" t="str">
            <v>Troškovi reprezentacije putem konzumacija</v>
          </cell>
          <cell r="C337" t="str">
            <v>Amortizacija objekata za obavljanje djelatnosti osiguranja</v>
          </cell>
          <cell r="D337">
            <v>0</v>
          </cell>
          <cell r="E337">
            <v>0</v>
          </cell>
          <cell r="F337">
            <v>28714.31</v>
          </cell>
          <cell r="G337">
            <v>28714.31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507882.45</v>
          </cell>
          <cell r="O337">
            <v>507882.45</v>
          </cell>
          <cell r="P337">
            <v>0</v>
          </cell>
        </row>
        <row r="338">
          <cell r="A338" t="str">
            <v>45102</v>
          </cell>
          <cell r="B338" t="str">
            <v>Troškovi reprezentacije putem poklona</v>
          </cell>
          <cell r="C338" t="str">
            <v>AMORTIZACIJA OBJEKATA ZA OBAVLJANJE DJELATNOSTI OSIGURANJA-TRANSPORTNA SREDSTVA</v>
          </cell>
          <cell r="D338">
            <v>0</v>
          </cell>
          <cell r="E338">
            <v>0</v>
          </cell>
          <cell r="F338">
            <v>18107.8</v>
          </cell>
          <cell r="G338">
            <v>18107.8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A339" t="str">
            <v>451021</v>
          </cell>
          <cell r="B339" t="str">
            <v>Troškovi ostale reprezentacije</v>
          </cell>
          <cell r="C339" t="str">
            <v>AMORTIZACIJA OBJEKATA ZA OBAVLJANJE DJELATNOSTI OSIGURANJA-TRANSPORTNA SREDSTVA FINANSIJSKI LIZING</v>
          </cell>
          <cell r="D339">
            <v>0</v>
          </cell>
          <cell r="E339">
            <v>0</v>
          </cell>
          <cell r="F339">
            <v>1854.84</v>
          </cell>
          <cell r="G339">
            <v>1854.84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A340" t="str">
            <v>45103</v>
          </cell>
          <cell r="B340" t="str">
            <v>Troškovi reklame putem sredstava javnog informisanja</v>
          </cell>
          <cell r="C340" t="str">
            <v>AMORTIZACIJA OBJEKATA ZA OBAVLJANJE DJELATNOSTI OSIGURANJA-PTT OPREMA</v>
          </cell>
          <cell r="D340">
            <v>0</v>
          </cell>
          <cell r="E340">
            <v>0</v>
          </cell>
          <cell r="F340">
            <v>841.01</v>
          </cell>
          <cell r="G340">
            <v>841.01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A341" t="str">
            <v>45104</v>
          </cell>
          <cell r="B341" t="str">
            <v>Troškovi reklame-ostalo</v>
          </cell>
          <cell r="C341" t="str">
            <v>AMORTIZACIJA OBJEKATA ZA OBAVLJANJE DJELATNOSTI OSIGURANJA-KANCELARIJSKI NAMJESTAJ</v>
          </cell>
          <cell r="D341">
            <v>0</v>
          </cell>
          <cell r="E341">
            <v>0</v>
          </cell>
          <cell r="F341">
            <v>5402.03</v>
          </cell>
          <cell r="G341">
            <v>5401.99</v>
          </cell>
          <cell r="H341">
            <v>3.999999999996362E-2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 t="str">
            <v>45105</v>
          </cell>
          <cell r="B342" t="str">
            <v>Troškovi zakupa reklamnog prostora  u funkciji prodaje</v>
          </cell>
          <cell r="C342" t="str">
            <v>AMORTIZACIJA OBJEKATA ZA OBAVLJANJE DJELATNOSTI OSIGURANJA-EL.RACUNARI</v>
          </cell>
          <cell r="D342">
            <v>0</v>
          </cell>
          <cell r="E342">
            <v>0</v>
          </cell>
          <cell r="F342">
            <v>18080.88</v>
          </cell>
          <cell r="G342">
            <v>18080.88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451051</v>
          </cell>
          <cell r="B343" t="str">
            <v>Troškovi reklamnog materijala</v>
          </cell>
          <cell r="C343" t="str">
            <v>AMORTIZACIJA OBJEKATA ZA OBAVLJANJE DJELATNOSTI OSIGURANJA-EL.RACUNARI UZETE NA FINANASIJSKI LIZING</v>
          </cell>
          <cell r="D343">
            <v>0</v>
          </cell>
          <cell r="E343">
            <v>0</v>
          </cell>
          <cell r="F343">
            <v>2487.2800000000002</v>
          </cell>
          <cell r="G343">
            <v>2487.2800000000002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A344" t="str">
            <v>45106</v>
          </cell>
          <cell r="B344" t="str">
            <v>Troškovi usluga održavanja osnovnih sredstava-tekuće održavanje</v>
          </cell>
          <cell r="C344" t="str">
            <v>AMORTIZACIJA OBJEKATA ZA OBAVLJANJE DJELATNOSTI OSIGURANJA-OSTALA OPREMA</v>
          </cell>
          <cell r="D344">
            <v>0</v>
          </cell>
          <cell r="E344">
            <v>0</v>
          </cell>
          <cell r="F344">
            <v>14514.4</v>
          </cell>
          <cell r="G344">
            <v>14514.4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45107</v>
          </cell>
          <cell r="B345" t="str">
            <v>Troškovi usluga održavanja osnovnih sredstava-investiciono održavanje</v>
          </cell>
          <cell r="C345" t="str">
            <v>AMORTIZACIJA OBJEKATA ZA OBAVLJANJE DJELATNOSTI OSIGURANJA-OPREMA ZA TEHNICKI PREGLED</v>
          </cell>
          <cell r="D345">
            <v>0</v>
          </cell>
          <cell r="E345">
            <v>0</v>
          </cell>
          <cell r="F345">
            <v>31713.08</v>
          </cell>
          <cell r="G345">
            <v>31713.08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 t="str">
            <v>4700</v>
          </cell>
          <cell r="B346" t="str">
            <v>Troškovi usluga održavanja Apollo informacionog sistema</v>
          </cell>
          <cell r="C346" t="str">
            <v>Troškovi neto zarada</v>
          </cell>
          <cell r="D346">
            <v>0</v>
          </cell>
          <cell r="E346">
            <v>0</v>
          </cell>
          <cell r="F346">
            <v>563305.81000000006</v>
          </cell>
          <cell r="G346">
            <v>563305.81000000006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2344344.5</v>
          </cell>
          <cell r="O346">
            <v>2344344.5</v>
          </cell>
          <cell r="P346">
            <v>0</v>
          </cell>
        </row>
        <row r="347">
          <cell r="A347" t="str">
            <v>47007</v>
          </cell>
          <cell r="B347" t="str">
            <v>Troškovi usluga održavanja EDMS softvera</v>
          </cell>
          <cell r="C347" t="str">
            <v>TROŠKOVI NETO ZARADA-ZASTUPNICI DOPUNSKI RAD %</v>
          </cell>
          <cell r="D347">
            <v>0</v>
          </cell>
          <cell r="E347">
            <v>0</v>
          </cell>
          <cell r="F347">
            <v>27449.279999999999</v>
          </cell>
          <cell r="G347">
            <v>27449.279999999999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47008</v>
          </cell>
          <cell r="B348" t="str">
            <v>TROŠKOVI LICENCI</v>
          </cell>
          <cell r="C348" t="str">
            <v>TROŠKOVI NETO ZARADA-ZASTUPNICI DOPUNSKI RAD FIKSNO</v>
          </cell>
          <cell r="D348">
            <v>0</v>
          </cell>
          <cell r="E348">
            <v>0</v>
          </cell>
          <cell r="F348">
            <v>9424.19</v>
          </cell>
          <cell r="G348">
            <v>9424.19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47009</v>
          </cell>
          <cell r="B349" t="str">
            <v>Troškovi usluga zaštite na radu</v>
          </cell>
          <cell r="C349" t="str">
            <v>TROŠKOVI NETO ZARADA-ZASTUPNICI</v>
          </cell>
          <cell r="D349">
            <v>0</v>
          </cell>
          <cell r="E349">
            <v>0</v>
          </cell>
          <cell r="F349">
            <v>76284.600000000006</v>
          </cell>
          <cell r="G349">
            <v>76284.600000000006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4710</v>
          </cell>
          <cell r="B350" t="str">
            <v>TROŠKOVI USLUGA ODRŽAVANJA WORKNET  SOFTVERA</v>
          </cell>
          <cell r="C350" t="str">
            <v>Naknade plata zaposlenih</v>
          </cell>
          <cell r="D350">
            <v>0</v>
          </cell>
          <cell r="E350">
            <v>0</v>
          </cell>
          <cell r="F350">
            <v>26010.18</v>
          </cell>
          <cell r="G350">
            <v>26010.18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61107.33</v>
          </cell>
          <cell r="O350">
            <v>61107.33</v>
          </cell>
          <cell r="P350">
            <v>0</v>
          </cell>
        </row>
        <row r="351">
          <cell r="A351" t="str">
            <v>47109</v>
          </cell>
          <cell r="B351" t="str">
            <v>TROŠKOVI USLUGA ODRŽAVANJA SIM CORP SOFTVERA</v>
          </cell>
          <cell r="C351" t="str">
            <v>NAKNADE PLATA ZAPOSLENIH-ZASTUPNICI</v>
          </cell>
          <cell r="D351">
            <v>0</v>
          </cell>
          <cell r="E351">
            <v>0</v>
          </cell>
          <cell r="F351">
            <v>7105.65</v>
          </cell>
          <cell r="G351">
            <v>7105.65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4730</v>
          </cell>
          <cell r="B352" t="str">
            <v xml:space="preserve">Troškovi transportnih usluga preduzeća ptt saobraćaja </v>
          </cell>
          <cell r="C352" t="str">
            <v>Doprinosi na isplaćene plate-zaposleni</v>
          </cell>
          <cell r="D352">
            <v>0</v>
          </cell>
          <cell r="E352">
            <v>0</v>
          </cell>
          <cell r="F352">
            <v>205996.05</v>
          </cell>
          <cell r="G352">
            <v>205996.05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912546.24</v>
          </cell>
          <cell r="O352">
            <v>912546.24</v>
          </cell>
          <cell r="P352">
            <v>0</v>
          </cell>
        </row>
        <row r="353">
          <cell r="A353" t="str">
            <v>47307</v>
          </cell>
          <cell r="B353" t="str">
            <v>TROŠKOVI DRUGIH NEPROIZVODNIH USLUGA-KOMUNALNE USLUGE</v>
          </cell>
          <cell r="C353" t="str">
            <v>DOPRINOSI NA ISPLAĆENE PLATE-ZAPOSLENI-ZASTUPNICI DOPUNSKI RAD %</v>
          </cell>
          <cell r="D353">
            <v>0</v>
          </cell>
          <cell r="E353">
            <v>0</v>
          </cell>
          <cell r="F353">
            <v>5417.61</v>
          </cell>
          <cell r="G353">
            <v>5417.61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 t="str">
            <v>47308</v>
          </cell>
          <cell r="B354" t="str">
            <v>Amortizacija nematerijalnih drugoročnih ulaganja</v>
          </cell>
          <cell r="C354" t="str">
            <v>DOPRINOSI NA ISPLAĆENE PLATE-ZAPOSLENI-ZASTUPNICI DOPUNSKI RAD FIKSNO</v>
          </cell>
          <cell r="D354">
            <v>0</v>
          </cell>
          <cell r="E354">
            <v>0</v>
          </cell>
          <cell r="F354">
            <v>1953.02</v>
          </cell>
          <cell r="G354">
            <v>1953.02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 t="str">
            <v>47309</v>
          </cell>
          <cell r="B355" t="str">
            <v>Amortizacija objekata za obavljanje djelatnosti osiguranja</v>
          </cell>
          <cell r="C355" t="str">
            <v>DOPRINOSI NA ISPLAĆENE PLATE-ZAPOSLENI-ZASTUPNICI</v>
          </cell>
          <cell r="D355">
            <v>0</v>
          </cell>
          <cell r="E355">
            <v>0</v>
          </cell>
          <cell r="F355">
            <v>31118.67</v>
          </cell>
          <cell r="G355">
            <v>31118.67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 t="str">
            <v>4731</v>
          </cell>
          <cell r="B356" t="str">
            <v>AMORTIZACIJA OBJEKATA DRUGIH NEKRETNINA, POSTROJENJA I OPREME KOJI NISU NAMIJENJENI ZA NEPOSREDNO OBAVLJANJE  DJELATNOSTI OSIGURANJA</v>
          </cell>
          <cell r="C356" t="str">
            <v>Doprinosi na isplaćene plate-poslodavac</v>
          </cell>
          <cell r="D356">
            <v>0</v>
          </cell>
          <cell r="E356">
            <v>0</v>
          </cell>
          <cell r="F356">
            <v>88402.13</v>
          </cell>
          <cell r="G356">
            <v>88402.13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372600.61</v>
          </cell>
          <cell r="O356">
            <v>372600.61</v>
          </cell>
          <cell r="P356">
            <v>0</v>
          </cell>
        </row>
        <row r="357">
          <cell r="A357" t="str">
            <v>47317</v>
          </cell>
          <cell r="B357" t="str">
            <v>AMORTIZACIJA OBJEKATA ZA OBAVLJANJE DJELATNOSTI OSIGURANJA-TRANSPORTNA SREDSTVA</v>
          </cell>
          <cell r="C357" t="str">
            <v>DOPRINOSI NA ISPLAĆENE PLATE-POSLODAVAC-ZASTUPNICI-DOPUNSKI RAD %</v>
          </cell>
          <cell r="D357">
            <v>0</v>
          </cell>
          <cell r="E357">
            <v>0</v>
          </cell>
          <cell r="F357">
            <v>1986.46</v>
          </cell>
          <cell r="G357">
            <v>1986.46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47318</v>
          </cell>
          <cell r="B358" t="str">
            <v>AMORTIZACIJA OBJEKATA ZA OBAVLJANJE DJELATNOSTI OSIGURANJA-TRANSPORTNA SREDSTVA FINANSIJSKI LIZING</v>
          </cell>
          <cell r="C358" t="str">
            <v>DOPRINOSI NA ISPLAĆENE PLATE-POSLODAVAC-ZASTUPNICI-DOPUNSKI RAD FIKSNO</v>
          </cell>
          <cell r="D358">
            <v>0</v>
          </cell>
          <cell r="E358">
            <v>0</v>
          </cell>
          <cell r="F358">
            <v>729.41</v>
          </cell>
          <cell r="G358">
            <v>729.41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47319</v>
          </cell>
          <cell r="B359" t="str">
            <v>AMORTIZACIJA OBJEKATA ZA OBAVLJANJE DJELATNOSTI OSIGURANJA-PTT OPREMA</v>
          </cell>
          <cell r="C359" t="str">
            <v>DOPRINOSI NA ISPLAĆENE PLATE-POSLODAVAC-ZASTUPNICI</v>
          </cell>
          <cell r="D359">
            <v>0</v>
          </cell>
          <cell r="E359">
            <v>0</v>
          </cell>
          <cell r="F359">
            <v>13354.04</v>
          </cell>
          <cell r="G359">
            <v>13354.04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4732</v>
          </cell>
          <cell r="B360" t="str">
            <v>AMORTIZACIJA OBJEKATA ZA OBAVLJANJE DJELATNOSTI OSIGURANJA-KANCELARIJSKI NAMJESTAJ</v>
          </cell>
          <cell r="C360" t="str">
            <v>Prirez na plate</v>
          </cell>
          <cell r="D360">
            <v>0</v>
          </cell>
          <cell r="E360">
            <v>0</v>
          </cell>
          <cell r="F360">
            <v>10983.02</v>
          </cell>
          <cell r="G360">
            <v>10983.02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48117.35</v>
          </cell>
          <cell r="O360">
            <v>48117.35</v>
          </cell>
          <cell r="P360">
            <v>0</v>
          </cell>
        </row>
        <row r="361">
          <cell r="A361" t="str">
            <v>47320</v>
          </cell>
          <cell r="B361" t="str">
            <v>AMORTIZACIJA OBJEKATA ZA OBAVLJANJE DJELATNOSTI OSIGURANJA-EL.RACUNARI</v>
          </cell>
          <cell r="C361" t="str">
            <v>troškovi prireza na otpremnine</v>
          </cell>
          <cell r="D361">
            <v>0</v>
          </cell>
          <cell r="E361">
            <v>0</v>
          </cell>
          <cell r="F361">
            <v>646.58000000000004</v>
          </cell>
          <cell r="G361">
            <v>646.58000000000004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1194.3499999999999</v>
          </cell>
          <cell r="O361">
            <v>1194.3499999999999</v>
          </cell>
          <cell r="P361">
            <v>0</v>
          </cell>
        </row>
        <row r="362">
          <cell r="A362" t="str">
            <v>47321</v>
          </cell>
          <cell r="B362" t="str">
            <v>AMORTIZACIJA OBJEKATA ZA OBAVLJANJE DJELATNOSTI OSIGURANJA-EL.RACUNARI UZETE NA FINANASIJSKI LIZING</v>
          </cell>
          <cell r="C362" t="str">
            <v>TROŠKOVI PRIREZA NA JUBILARNE NAGRADE</v>
          </cell>
          <cell r="D362">
            <v>0</v>
          </cell>
          <cell r="E362">
            <v>0</v>
          </cell>
          <cell r="F362">
            <v>1.48</v>
          </cell>
          <cell r="G362">
            <v>1.48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113.39</v>
          </cell>
          <cell r="O362">
            <v>113.39</v>
          </cell>
          <cell r="P362">
            <v>0</v>
          </cell>
        </row>
        <row r="363">
          <cell r="A363" t="str">
            <v>47327</v>
          </cell>
          <cell r="B363" t="str">
            <v>AMORTIZACIJA OBJEKATA ZA OBAVLJANJE DJELATNOSTI OSIGURANJA-OSTALA OPREMA</v>
          </cell>
          <cell r="C363" t="str">
            <v>PRIREZ NA PLATE-ZASTUPNICI DOPUNSKI RAD %</v>
          </cell>
          <cell r="D363">
            <v>0</v>
          </cell>
          <cell r="E363">
            <v>0</v>
          </cell>
          <cell r="F363">
            <v>432.65</v>
          </cell>
          <cell r="G363">
            <v>432.65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47328</v>
          </cell>
          <cell r="B364" t="str">
            <v>AMORTIZACIJA OBJEKATA ZA OBAVLJANJE DJELATNOSTI OSIGURANJA-OPREMA ZA TEHNICKI PREGLED</v>
          </cell>
          <cell r="C364" t="str">
            <v>PRIREZ NA PLATE-ZASTUPNICI DOPUNSKI RAD FIKSNO</v>
          </cell>
          <cell r="D364">
            <v>0</v>
          </cell>
          <cell r="E364">
            <v>0</v>
          </cell>
          <cell r="F364">
            <v>154.71</v>
          </cell>
          <cell r="G364">
            <v>154.71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47329</v>
          </cell>
          <cell r="B365" t="str">
            <v>REZERVACIJE ZA OTPREMNINE</v>
          </cell>
          <cell r="C365" t="str">
            <v>PRIREZ NA PLATE-ZASTUPNICI</v>
          </cell>
          <cell r="D365">
            <v>0</v>
          </cell>
          <cell r="E365">
            <v>0</v>
          </cell>
          <cell r="F365">
            <v>1553.82</v>
          </cell>
          <cell r="G365">
            <v>1553.82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 t="str">
            <v>4733</v>
          </cell>
          <cell r="B366" t="str">
            <v>REZERVACIJA ZA JUBILARNE NAGRADE</v>
          </cell>
          <cell r="C366" t="str">
            <v>Ostali doprinosi na platu -sindikat,privredna komora,sredstva rada</v>
          </cell>
          <cell r="D366">
            <v>0</v>
          </cell>
          <cell r="E366">
            <v>0</v>
          </cell>
          <cell r="F366">
            <v>5561.02</v>
          </cell>
          <cell r="G366">
            <v>5561.02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41857.54</v>
          </cell>
          <cell r="O366">
            <v>41857.54</v>
          </cell>
          <cell r="P366">
            <v>0</v>
          </cell>
        </row>
        <row r="367">
          <cell r="A367" t="str">
            <v>47338</v>
          </cell>
          <cell r="B367" t="str">
            <v>REZERVACIJA ZA GODIŠNJE ODMORE</v>
          </cell>
          <cell r="C367" t="str">
            <v>OSTALI DOPRINOSI NA PLATU -SINDIKAT,PRIVREDNA KOMORA,SREDSTVA RADA-ZASTUPNICI DOPUNSKI RAD FIKSNO</v>
          </cell>
          <cell r="D367">
            <v>0</v>
          </cell>
          <cell r="E367">
            <v>0</v>
          </cell>
          <cell r="F367">
            <v>5.93</v>
          </cell>
          <cell r="G367">
            <v>5.93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47339</v>
          </cell>
          <cell r="B368" t="str">
            <v>REZERVISANJA ZA BONUSE PO OSNOVU OSTVARENOG REZULTATA</v>
          </cell>
          <cell r="C368" t="str">
            <v>OSTALI DOPRINOSI NA PLATU -SINDIKAT,PRIVREDNA KOMORA,SREDSTVA RADA-ZASTUPNICI</v>
          </cell>
          <cell r="D368">
            <v>0</v>
          </cell>
          <cell r="E368">
            <v>0</v>
          </cell>
          <cell r="F368">
            <v>811.73</v>
          </cell>
          <cell r="G368">
            <v>811.73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4740</v>
          </cell>
          <cell r="B369" t="str">
            <v>Troškovi neto zarada</v>
          </cell>
          <cell r="C369" t="str">
            <v>Porezi na isplaćene plate</v>
          </cell>
          <cell r="D369">
            <v>0</v>
          </cell>
          <cell r="E369">
            <v>0</v>
          </cell>
          <cell r="F369">
            <v>79975.7</v>
          </cell>
          <cell r="G369">
            <v>79975.7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342208.4</v>
          </cell>
          <cell r="O369">
            <v>342208.4</v>
          </cell>
          <cell r="P369">
            <v>0</v>
          </cell>
        </row>
        <row r="370">
          <cell r="A370" t="str">
            <v>47401</v>
          </cell>
          <cell r="B370" t="str">
            <v>TROŠKOVI NETO ZARADA-ZASTUPNICI</v>
          </cell>
          <cell r="C370" t="str">
            <v>troškovi poreza na otpremnine</v>
          </cell>
          <cell r="D370">
            <v>0</v>
          </cell>
          <cell r="E370">
            <v>0</v>
          </cell>
          <cell r="F370">
            <v>4442.4399999999996</v>
          </cell>
          <cell r="G370">
            <v>4442.4399999999996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8840.41</v>
          </cell>
          <cell r="O370">
            <v>8840.41</v>
          </cell>
          <cell r="P370">
            <v>0</v>
          </cell>
        </row>
        <row r="371">
          <cell r="A371" t="str">
            <v>47402</v>
          </cell>
          <cell r="B371" t="str">
            <v>Naknade plata zaposlenih</v>
          </cell>
          <cell r="C371" t="str">
            <v>TROŠKOVI POREZA NA JUBILARNE NAGRADE</v>
          </cell>
          <cell r="D371">
            <v>0</v>
          </cell>
          <cell r="E371">
            <v>0</v>
          </cell>
          <cell r="F371">
            <v>9.89</v>
          </cell>
          <cell r="G371">
            <v>9.89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781.31</v>
          </cell>
          <cell r="O371">
            <v>781.31</v>
          </cell>
          <cell r="P371">
            <v>0</v>
          </cell>
        </row>
        <row r="372">
          <cell r="A372" t="str">
            <v>47403</v>
          </cell>
          <cell r="B372" t="str">
            <v>NAKNADE PLATA ZAPOSLENIH-ZASTUPNICI</v>
          </cell>
          <cell r="C372" t="str">
            <v>TROŠKOVI POREZA-15% KRIZNI POREZ</v>
          </cell>
          <cell r="D372">
            <v>0</v>
          </cell>
          <cell r="E372">
            <v>0</v>
          </cell>
          <cell r="F372">
            <v>9622.83</v>
          </cell>
          <cell r="G372">
            <v>9622.83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474037</v>
          </cell>
          <cell r="B373" t="str">
            <v>Troškovi zimnice</v>
          </cell>
          <cell r="C373" t="str">
            <v>TROŠKOVI POREZA-15% KRIZNI POREZ-ZASTUPNICI DOPUNSKI RAD %</v>
          </cell>
          <cell r="D373">
            <v>0</v>
          </cell>
          <cell r="E373">
            <v>0</v>
          </cell>
          <cell r="F373">
            <v>372.58</v>
          </cell>
          <cell r="G373">
            <v>372.58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474038</v>
          </cell>
          <cell r="B374" t="str">
            <v>TROŠKOVI ZIMNICE ZASTUPNICI</v>
          </cell>
          <cell r="C374" t="str">
            <v>TROŠKOVI POREZA-15% KRIZNI POREZ-ZASTUPNICI DOPUNSKI RAD FIKSNO</v>
          </cell>
          <cell r="D374">
            <v>0</v>
          </cell>
          <cell r="E374">
            <v>0</v>
          </cell>
          <cell r="F374">
            <v>2.4</v>
          </cell>
          <cell r="G374">
            <v>2.4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474039</v>
          </cell>
          <cell r="B375" t="str">
            <v>Doprinosi na isplaćene plate-zaposleni</v>
          </cell>
          <cell r="C375" t="str">
            <v>TROŠKOVI POREZA-15% KRIZNI POREZ-ZASTUPNICI</v>
          </cell>
          <cell r="D375">
            <v>0</v>
          </cell>
          <cell r="E375">
            <v>0</v>
          </cell>
          <cell r="F375">
            <v>349.27</v>
          </cell>
          <cell r="G375">
            <v>349.27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 t="str">
            <v>47407</v>
          </cell>
          <cell r="B376" t="str">
            <v>DOPRINOSI NA ISPLAĆENE PLATE-ZAPOSLENI-ZASTUPNICI</v>
          </cell>
          <cell r="C376" t="str">
            <v>POREZI NA ISPLAĆENE PLATE-ZASTUPNICI DOPUNSKI RAD %</v>
          </cell>
          <cell r="D376">
            <v>0</v>
          </cell>
          <cell r="E376">
            <v>0</v>
          </cell>
          <cell r="F376">
            <v>3250.68</v>
          </cell>
          <cell r="G376">
            <v>3250.68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47408</v>
          </cell>
          <cell r="B377" t="str">
            <v>Doprinosi na isplaćene plate-poslodavac</v>
          </cell>
          <cell r="C377" t="str">
            <v>POREZI NA ISPLAĆENE PLATE-ZASTUPNICI DOPUNSKI RAD FIKSNO</v>
          </cell>
          <cell r="D377">
            <v>0</v>
          </cell>
          <cell r="E377">
            <v>0</v>
          </cell>
          <cell r="F377">
            <v>1124.6600000000001</v>
          </cell>
          <cell r="G377">
            <v>1124.6600000000001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47409</v>
          </cell>
          <cell r="B378" t="str">
            <v>DOPRINOSI NA ISPLAĆENE PLATE-POSLODAVAC-ZASTUPNICI</v>
          </cell>
          <cell r="C378" t="str">
            <v>POREZI NA ISPLAĆENE PLATE-ZASTUPNICI</v>
          </cell>
          <cell r="D378">
            <v>0</v>
          </cell>
          <cell r="E378">
            <v>0</v>
          </cell>
          <cell r="F378">
            <v>11669.84</v>
          </cell>
          <cell r="G378">
            <v>11669.84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4751</v>
          </cell>
          <cell r="B379" t="str">
            <v>Prirez na plate</v>
          </cell>
          <cell r="C379" t="str">
            <v>Naknade za prevoz na radno mjesto</v>
          </cell>
          <cell r="D379">
            <v>0</v>
          </cell>
          <cell r="E379">
            <v>0</v>
          </cell>
          <cell r="F379">
            <v>11941.05</v>
          </cell>
          <cell r="G379">
            <v>11941.05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60997.78</v>
          </cell>
          <cell r="O379">
            <v>60997.78</v>
          </cell>
          <cell r="P379">
            <v>0</v>
          </cell>
        </row>
        <row r="380">
          <cell r="A380" t="str">
            <v>47519</v>
          </cell>
          <cell r="B380" t="str">
            <v>troškovi prireza na otpremnine</v>
          </cell>
          <cell r="C380" t="str">
            <v>NAKNADE ZA PREVOZ NA RADNO MJESTO-ZASTUPNICI</v>
          </cell>
          <cell r="D380">
            <v>0</v>
          </cell>
          <cell r="E380">
            <v>0</v>
          </cell>
          <cell r="F380">
            <v>3480.9</v>
          </cell>
          <cell r="G380">
            <v>3480.9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 t="str">
            <v>47900</v>
          </cell>
          <cell r="B381" t="str">
            <v>TROŠKOVI PRIREZA NA JUBILARNE NAGRADE</v>
          </cell>
          <cell r="C381" t="str">
            <v>Troškovi jubilarnih nagrada</v>
          </cell>
          <cell r="D381">
            <v>0</v>
          </cell>
          <cell r="E381">
            <v>0</v>
          </cell>
          <cell r="F381">
            <v>200</v>
          </cell>
          <cell r="G381">
            <v>200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14804.68</v>
          </cell>
          <cell r="O381">
            <v>14804.68</v>
          </cell>
          <cell r="P381">
            <v>0</v>
          </cell>
        </row>
        <row r="382">
          <cell r="A382" t="str">
            <v>47902</v>
          </cell>
          <cell r="B382" t="str">
            <v>PRIREZ NA PLATE-ZASTUPNICI</v>
          </cell>
          <cell r="C382" t="str">
            <v>Troškovi otpremnina po sporazumnom raskidu radnog odnosa</v>
          </cell>
          <cell r="D382">
            <v>0</v>
          </cell>
          <cell r="E382">
            <v>0</v>
          </cell>
          <cell r="F382">
            <v>44918.02</v>
          </cell>
          <cell r="G382">
            <v>44918.02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85025.48</v>
          </cell>
          <cell r="O382">
            <v>85025.48</v>
          </cell>
          <cell r="P382">
            <v>0</v>
          </cell>
        </row>
        <row r="383">
          <cell r="A383" t="str">
            <v>47904</v>
          </cell>
          <cell r="B383" t="str">
            <v>Ostali doprinosi na platu -sindikat,privredna komora,sredstva rada</v>
          </cell>
          <cell r="C383" t="str">
            <v>Naknade za pomoć</v>
          </cell>
          <cell r="D383">
            <v>0</v>
          </cell>
          <cell r="E383">
            <v>0</v>
          </cell>
          <cell r="F383">
            <v>1465.8</v>
          </cell>
          <cell r="G383">
            <v>1465.8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4050</v>
          </cell>
          <cell r="O383">
            <v>4050</v>
          </cell>
          <cell r="P383">
            <v>0</v>
          </cell>
        </row>
        <row r="384">
          <cell r="A384" t="str">
            <v>4800</v>
          </cell>
          <cell r="B384" t="str">
            <v>OSTALI DOPRINOSI NA PLATU -SINDIKAT,PRIVREDNA KOMORA,SREDSTVA RADA-ZASTUPNICI</v>
          </cell>
          <cell r="C384" t="str">
            <v>Troškovi poreza na imovinu</v>
          </cell>
          <cell r="D384">
            <v>0</v>
          </cell>
          <cell r="E384">
            <v>0</v>
          </cell>
          <cell r="F384">
            <v>19319.82</v>
          </cell>
          <cell r="G384">
            <v>19319.82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89807.1</v>
          </cell>
          <cell r="O384">
            <v>89807.1</v>
          </cell>
          <cell r="P384">
            <v>0</v>
          </cell>
        </row>
        <row r="385">
          <cell r="A385" t="str">
            <v>4802</v>
          </cell>
          <cell r="B385" t="str">
            <v>Porezi na isplaćene plate</v>
          </cell>
          <cell r="C385" t="str">
            <v>Troškovi turističke takse</v>
          </cell>
          <cell r="D385">
            <v>0</v>
          </cell>
          <cell r="E385">
            <v>0</v>
          </cell>
          <cell r="F385">
            <v>234</v>
          </cell>
          <cell r="G385">
            <v>234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8790.17</v>
          </cell>
          <cell r="O385">
            <v>8790.17</v>
          </cell>
          <cell r="P385">
            <v>0</v>
          </cell>
        </row>
        <row r="386">
          <cell r="A386" t="str">
            <v>4803</v>
          </cell>
          <cell r="B386" t="str">
            <v>troškovi poreza na otpremnine</v>
          </cell>
          <cell r="C386" t="str">
            <v>Troškovi naknada za korišćenje prilaznih puteva</v>
          </cell>
          <cell r="D386">
            <v>0</v>
          </cell>
          <cell r="E386">
            <v>0</v>
          </cell>
          <cell r="F386">
            <v>550</v>
          </cell>
          <cell r="G386">
            <v>550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1050</v>
          </cell>
          <cell r="O386">
            <v>1050</v>
          </cell>
          <cell r="P386">
            <v>0</v>
          </cell>
        </row>
        <row r="387">
          <cell r="A387" t="str">
            <v>4805</v>
          </cell>
          <cell r="B387" t="str">
            <v>TROŠKOVI POREZA NA JUBILARNE NAGRADE</v>
          </cell>
          <cell r="C387" t="str">
            <v>Troškovi carina i uvoznog pdv</v>
          </cell>
          <cell r="D387">
            <v>0</v>
          </cell>
          <cell r="E387">
            <v>0</v>
          </cell>
          <cell r="F387">
            <v>8283.7199999999993</v>
          </cell>
          <cell r="G387">
            <v>8283.7199999999993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17494.810000000001</v>
          </cell>
          <cell r="O387">
            <v>17494.8</v>
          </cell>
          <cell r="P387">
            <v>1.0000000002037268E-2</v>
          </cell>
        </row>
        <row r="388">
          <cell r="A388" t="str">
            <v>4820</v>
          </cell>
          <cell r="B388" t="str">
            <v>TROŠKOVI POREZA-15% KRIZNI POREZ</v>
          </cell>
          <cell r="C388" t="str">
            <v>TROŠKOVI STRUČNOG USAVRŠAVANJA RADNIKA</v>
          </cell>
          <cell r="D388">
            <v>0</v>
          </cell>
          <cell r="E388">
            <v>0</v>
          </cell>
          <cell r="F388">
            <v>1275.04</v>
          </cell>
          <cell r="G388">
            <v>1275.04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4840</v>
          </cell>
          <cell r="B389" t="str">
            <v>TROŠKOVI POREZA-15% KRIZNI POREZ-ZASTUPNICI</v>
          </cell>
          <cell r="C389" t="str">
            <v>SPONZORSKI PRILOZI</v>
          </cell>
          <cell r="D389">
            <v>0</v>
          </cell>
          <cell r="E389">
            <v>0</v>
          </cell>
          <cell r="F389">
            <v>16600</v>
          </cell>
          <cell r="G389">
            <v>16600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288437.67</v>
          </cell>
          <cell r="O389">
            <v>288437.67</v>
          </cell>
          <cell r="P389">
            <v>0</v>
          </cell>
        </row>
        <row r="390">
          <cell r="A390" t="str">
            <v>4841</v>
          </cell>
          <cell r="B390" t="str">
            <v>POREZI NA ISPLAĆENE PLATE-ZASTUPNICI</v>
          </cell>
          <cell r="C390" t="str">
            <v>donacije</v>
          </cell>
          <cell r="D390">
            <v>0</v>
          </cell>
          <cell r="E390">
            <v>0</v>
          </cell>
          <cell r="F390">
            <v>1900</v>
          </cell>
          <cell r="G390">
            <v>1900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2531.66</v>
          </cell>
          <cell r="O390">
            <v>2531.66</v>
          </cell>
          <cell r="P390">
            <v>0</v>
          </cell>
        </row>
        <row r="391">
          <cell r="A391" t="str">
            <v>4850</v>
          </cell>
          <cell r="B391" t="str">
            <v>Naknade za prevoz na radno mjesto</v>
          </cell>
          <cell r="C391" t="str">
            <v>Članarine za komoru i udruženja</v>
          </cell>
          <cell r="D391">
            <v>0</v>
          </cell>
          <cell r="E391">
            <v>0</v>
          </cell>
          <cell r="F391">
            <v>9578.34</v>
          </cell>
          <cell r="G391">
            <v>9578.34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42004.45</v>
          </cell>
          <cell r="O391">
            <v>42004.45</v>
          </cell>
          <cell r="P391">
            <v>0</v>
          </cell>
        </row>
        <row r="392">
          <cell r="A392" t="str">
            <v>4890</v>
          </cell>
          <cell r="B392" t="str">
            <v>NAKNADE ZA PREVOZ NA RADNO MJESTO-ZASTUPNICI</v>
          </cell>
          <cell r="C392" t="str">
            <v>Troškovi sudske i administrativne takse</v>
          </cell>
          <cell r="D392">
            <v>0</v>
          </cell>
          <cell r="E392">
            <v>0</v>
          </cell>
          <cell r="F392">
            <v>2969.59</v>
          </cell>
          <cell r="G392">
            <v>2969.59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45162.06</v>
          </cell>
          <cell r="O392">
            <v>45162.06</v>
          </cell>
          <cell r="P392">
            <v>0</v>
          </cell>
        </row>
        <row r="393">
          <cell r="A393" t="str">
            <v>4892</v>
          </cell>
          <cell r="B393" t="str">
            <v>Troškovi jubilarnih nagrada</v>
          </cell>
          <cell r="C393" t="str">
            <v>OSTALI TROŠKOVI, OSIM TROŠKOVA OSIGURANJA -DOPRINOS ZA INVALIDNA LICA</v>
          </cell>
          <cell r="D393">
            <v>0</v>
          </cell>
          <cell r="E393">
            <v>0</v>
          </cell>
          <cell r="F393">
            <v>6426</v>
          </cell>
          <cell r="G393">
            <v>6426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19019</v>
          </cell>
          <cell r="O393">
            <v>19019</v>
          </cell>
          <cell r="P393">
            <v>0</v>
          </cell>
        </row>
        <row r="394">
          <cell r="A394" t="str">
            <v>4893</v>
          </cell>
          <cell r="B394" t="str">
            <v>Troškovi otpremnina po sporazumnom raskidu radnog odnosa</v>
          </cell>
          <cell r="C394" t="str">
            <v>OSTALI TROŠKOVI, OSIM TROŠKOVA OSIGURANJA -PARKING SERVIS</v>
          </cell>
          <cell r="D394">
            <v>0</v>
          </cell>
          <cell r="E394">
            <v>0</v>
          </cell>
          <cell r="F394">
            <v>9797.6</v>
          </cell>
          <cell r="G394">
            <v>9797.6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13443.2</v>
          </cell>
          <cell r="O394">
            <v>13443.2</v>
          </cell>
          <cell r="P394">
            <v>0</v>
          </cell>
        </row>
        <row r="395">
          <cell r="A395" t="str">
            <v>4894</v>
          </cell>
          <cell r="B395" t="str">
            <v>Naknade za pomoć</v>
          </cell>
          <cell r="C395" t="str">
            <v>OSTALI TROŠKOVI, OSIM TROŠKOVA OSIGURANJA -OBEZBJEĐENJE OBJEKATA</v>
          </cell>
          <cell r="D395">
            <v>0</v>
          </cell>
          <cell r="E395">
            <v>0</v>
          </cell>
          <cell r="F395">
            <v>5345.19</v>
          </cell>
          <cell r="G395">
            <v>5345.19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16161.48</v>
          </cell>
          <cell r="O395">
            <v>16161.48</v>
          </cell>
          <cell r="P395">
            <v>0</v>
          </cell>
        </row>
        <row r="396">
          <cell r="A396" t="str">
            <v>4895</v>
          </cell>
          <cell r="B396" t="str">
            <v>Troškovi neto primanaj članova borda</v>
          </cell>
          <cell r="C396" t="str">
            <v>OSTALI TROŠKOVI, OSIM TROŠKOVA OSIGURANJA -ARHIVIRANJE I SREDJIVANJE DOKUMENTACIJE</v>
          </cell>
          <cell r="D396">
            <v>0</v>
          </cell>
          <cell r="E396">
            <v>0</v>
          </cell>
          <cell r="F396">
            <v>1650.88</v>
          </cell>
          <cell r="G396">
            <v>1650.88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4899</v>
          </cell>
          <cell r="B397" t="str">
            <v>Troškovi poreza na primanja članova borda</v>
          </cell>
          <cell r="C397" t="str">
            <v>Ostali troškovi, osim troškova osiguranja</v>
          </cell>
          <cell r="D397">
            <v>0</v>
          </cell>
          <cell r="E397">
            <v>0</v>
          </cell>
          <cell r="F397">
            <v>12911.11</v>
          </cell>
          <cell r="G397">
            <v>12911.11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55666.22</v>
          </cell>
          <cell r="O397">
            <v>55666.22</v>
          </cell>
          <cell r="P397">
            <v>0</v>
          </cell>
        </row>
        <row r="398">
          <cell r="A398" t="str">
            <v>57001</v>
          </cell>
          <cell r="B398" t="str">
            <v>Troškovi prireza na primanja članova borda</v>
          </cell>
          <cell r="C398" t="str">
            <v>BRUTO LIKVIDIRANE ŠTETE</v>
          </cell>
          <cell r="D398">
            <v>0</v>
          </cell>
          <cell r="E398">
            <v>0</v>
          </cell>
          <cell r="F398">
            <v>3894959.35</v>
          </cell>
          <cell r="G398">
            <v>3894959.35</v>
          </cell>
          <cell r="H398">
            <v>0</v>
          </cell>
          <cell r="I398">
            <v>35999</v>
          </cell>
          <cell r="J398">
            <v>9.01</v>
          </cell>
          <cell r="K398">
            <v>0</v>
          </cell>
          <cell r="L398">
            <v>0</v>
          </cell>
          <cell r="M398">
            <v>0</v>
          </cell>
          <cell r="N398">
            <v>16093189.560000001</v>
          </cell>
          <cell r="O398">
            <v>16093189.560000001</v>
          </cell>
          <cell r="P398">
            <v>0</v>
          </cell>
        </row>
        <row r="399">
          <cell r="A399" t="str">
            <v>570022</v>
          </cell>
          <cell r="B399" t="str">
            <v>Troškovi poreza na imovinu</v>
          </cell>
          <cell r="C399" t="str">
            <v>AMORTIZACIJA</v>
          </cell>
          <cell r="D399">
            <v>0</v>
          </cell>
          <cell r="E399">
            <v>0</v>
          </cell>
          <cell r="F399">
            <v>18805.740000000002</v>
          </cell>
          <cell r="G399">
            <v>18805.740000000002</v>
          </cell>
          <cell r="H399">
            <v>0</v>
          </cell>
          <cell r="I399">
            <v>35999</v>
          </cell>
          <cell r="J399">
            <v>9.02</v>
          </cell>
          <cell r="K399">
            <v>35.01</v>
          </cell>
          <cell r="L399">
            <v>0</v>
          </cell>
          <cell r="M399">
            <v>0</v>
          </cell>
          <cell r="N399">
            <v>112292.85</v>
          </cell>
          <cell r="O399">
            <v>112292.85</v>
          </cell>
          <cell r="P399">
            <v>0</v>
          </cell>
        </row>
        <row r="400">
          <cell r="A400" t="str">
            <v>5700231</v>
          </cell>
          <cell r="B400" t="str">
            <v>Troškovi turističke takse</v>
          </cell>
          <cell r="C400" t="str">
            <v>TROŠKOVI ZARADA</v>
          </cell>
          <cell r="D400">
            <v>0</v>
          </cell>
          <cell r="E400">
            <v>0</v>
          </cell>
          <cell r="F400">
            <v>104553.09</v>
          </cell>
          <cell r="G400">
            <v>104553.09</v>
          </cell>
          <cell r="H400">
            <v>0</v>
          </cell>
          <cell r="I400">
            <v>35999</v>
          </cell>
          <cell r="J400">
            <v>9.02</v>
          </cell>
          <cell r="K400">
            <v>35.020000000000003</v>
          </cell>
          <cell r="L400">
            <v>0</v>
          </cell>
          <cell r="M400">
            <v>0</v>
          </cell>
          <cell r="N400">
            <v>574148.17000000004</v>
          </cell>
          <cell r="O400">
            <v>574148.17000000004</v>
          </cell>
          <cell r="P400">
            <v>0</v>
          </cell>
        </row>
        <row r="401">
          <cell r="A401" t="str">
            <v>5700232</v>
          </cell>
          <cell r="B401" t="str">
            <v>Troškovi naknada za korišćenje prilaznih puteva</v>
          </cell>
          <cell r="C401" t="str">
            <v>TROŠKOVI POREZA I DOPRINOSA NA ZARADE</v>
          </cell>
          <cell r="D401">
            <v>0</v>
          </cell>
          <cell r="E401">
            <v>0</v>
          </cell>
          <cell r="F401">
            <v>71844.69</v>
          </cell>
          <cell r="G401">
            <v>71844.69</v>
          </cell>
          <cell r="H401">
            <v>0</v>
          </cell>
          <cell r="I401">
            <v>35999</v>
          </cell>
          <cell r="J401">
            <v>9.02</v>
          </cell>
          <cell r="K401">
            <v>35.03</v>
          </cell>
          <cell r="L401">
            <v>0</v>
          </cell>
          <cell r="M401">
            <v>0</v>
          </cell>
          <cell r="N401">
            <v>424483.67</v>
          </cell>
          <cell r="O401">
            <v>424483.67</v>
          </cell>
          <cell r="P401">
            <v>0</v>
          </cell>
        </row>
        <row r="402">
          <cell r="A402" t="str">
            <v>5700233</v>
          </cell>
          <cell r="B402" t="str">
            <v>Troškovi carina i uvoznog pdv</v>
          </cell>
          <cell r="C402" t="str">
            <v>OSTALI TROŠKOVI RADA</v>
          </cell>
          <cell r="D402">
            <v>0</v>
          </cell>
          <cell r="E402">
            <v>0</v>
          </cell>
          <cell r="F402">
            <v>31.12</v>
          </cell>
          <cell r="G402">
            <v>31.12</v>
          </cell>
          <cell r="H402">
            <v>0</v>
          </cell>
          <cell r="I402">
            <v>35999</v>
          </cell>
          <cell r="J402">
            <v>9.02</v>
          </cell>
          <cell r="K402">
            <v>35.04</v>
          </cell>
          <cell r="L402">
            <v>0</v>
          </cell>
          <cell r="M402">
            <v>0</v>
          </cell>
          <cell r="N402">
            <v>23733.3</v>
          </cell>
          <cell r="O402">
            <v>23733.3</v>
          </cell>
          <cell r="P402">
            <v>0</v>
          </cell>
        </row>
        <row r="403">
          <cell r="A403" t="str">
            <v>570024</v>
          </cell>
          <cell r="B403" t="str">
            <v>TROŠKOVI STRUČNOG USAVRŠAVANJA RADNIKA</v>
          </cell>
          <cell r="C403" t="str">
            <v>TROŠKOVI USLUGA FIZIČKIH LICA</v>
          </cell>
          <cell r="D403">
            <v>0</v>
          </cell>
          <cell r="E403">
            <v>0</v>
          </cell>
          <cell r="F403">
            <v>177.95</v>
          </cell>
          <cell r="G403">
            <v>177.95</v>
          </cell>
          <cell r="H403">
            <v>0</v>
          </cell>
          <cell r="I403">
            <v>35999</v>
          </cell>
          <cell r="J403">
            <v>9.02</v>
          </cell>
          <cell r="K403">
            <v>35.049999999999997</v>
          </cell>
          <cell r="L403">
            <v>0</v>
          </cell>
          <cell r="M403">
            <v>0</v>
          </cell>
          <cell r="N403">
            <v>1757.45</v>
          </cell>
          <cell r="O403">
            <v>1757.45</v>
          </cell>
          <cell r="P403">
            <v>0</v>
          </cell>
        </row>
        <row r="404">
          <cell r="A404" t="str">
            <v>57002501</v>
          </cell>
          <cell r="B404" t="str">
            <v>SPONZORSKI PRILOZI</v>
          </cell>
          <cell r="C404" t="str">
            <v>TROŠKOVI REPREZENTACIJE,REKLAME,SAJMOVA</v>
          </cell>
          <cell r="D404">
            <v>0</v>
          </cell>
          <cell r="E404">
            <v>0</v>
          </cell>
          <cell r="F404">
            <v>750.08</v>
          </cell>
          <cell r="G404">
            <v>750.08</v>
          </cell>
          <cell r="H404">
            <v>0</v>
          </cell>
          <cell r="I404">
            <v>35999</v>
          </cell>
          <cell r="J404">
            <v>9.02</v>
          </cell>
          <cell r="K404">
            <v>35.06</v>
          </cell>
          <cell r="L404">
            <v>0</v>
          </cell>
          <cell r="M404">
            <v>0</v>
          </cell>
          <cell r="N404">
            <v>5105.7</v>
          </cell>
          <cell r="O404">
            <v>5105.7</v>
          </cell>
          <cell r="P404">
            <v>0</v>
          </cell>
        </row>
        <row r="405">
          <cell r="A405" t="str">
            <v>57002502</v>
          </cell>
          <cell r="B405" t="str">
            <v>donacije</v>
          </cell>
          <cell r="C405" t="str">
            <v>TROŠKOVI MATERIJALA I ENERGIJE</v>
          </cell>
          <cell r="D405">
            <v>0</v>
          </cell>
          <cell r="E405">
            <v>0</v>
          </cell>
          <cell r="F405">
            <v>13366.6</v>
          </cell>
          <cell r="G405">
            <v>13366.6</v>
          </cell>
          <cell r="H405">
            <v>0</v>
          </cell>
          <cell r="I405">
            <v>35999</v>
          </cell>
          <cell r="J405">
            <v>9.02</v>
          </cell>
          <cell r="K405">
            <v>35.07</v>
          </cell>
          <cell r="L405">
            <v>0</v>
          </cell>
          <cell r="M405">
            <v>0</v>
          </cell>
          <cell r="N405">
            <v>60483.14</v>
          </cell>
          <cell r="O405">
            <v>60483.14</v>
          </cell>
          <cell r="P405">
            <v>0</v>
          </cell>
        </row>
        <row r="406">
          <cell r="A406" t="str">
            <v>57002503</v>
          </cell>
          <cell r="B406" t="str">
            <v>Članarine za komoru i udruženja</v>
          </cell>
          <cell r="C406" t="str">
            <v>TROŠKOVI USLUGA ODRŽAVANJA</v>
          </cell>
          <cell r="D406">
            <v>0</v>
          </cell>
          <cell r="E406">
            <v>0</v>
          </cell>
          <cell r="F406">
            <v>20868.95</v>
          </cell>
          <cell r="G406">
            <v>20868.95</v>
          </cell>
          <cell r="H406">
            <v>0</v>
          </cell>
          <cell r="I406">
            <v>35999</v>
          </cell>
          <cell r="J406">
            <v>9.02</v>
          </cell>
          <cell r="K406">
            <v>35.08</v>
          </cell>
          <cell r="L406">
            <v>0</v>
          </cell>
          <cell r="M406">
            <v>0</v>
          </cell>
          <cell r="N406">
            <v>31915.18</v>
          </cell>
          <cell r="O406">
            <v>31915.18</v>
          </cell>
          <cell r="P406">
            <v>0</v>
          </cell>
        </row>
        <row r="407">
          <cell r="A407" t="str">
            <v>57002504</v>
          </cell>
          <cell r="B407" t="str">
            <v>Troškovi sudske i administrativne takse</v>
          </cell>
          <cell r="C407" t="str">
            <v>POVRAT TROŠKOVA VEZANIH ZA RADNI ODNOS</v>
          </cell>
          <cell r="D407">
            <v>0</v>
          </cell>
          <cell r="E407">
            <v>0</v>
          </cell>
          <cell r="F407">
            <v>25</v>
          </cell>
          <cell r="G407">
            <v>25</v>
          </cell>
          <cell r="H407">
            <v>0</v>
          </cell>
          <cell r="I407">
            <v>35999</v>
          </cell>
          <cell r="J407">
            <v>9.02</v>
          </cell>
          <cell r="K407">
            <v>35.090000000000003</v>
          </cell>
          <cell r="L407">
            <v>0</v>
          </cell>
          <cell r="M407">
            <v>0</v>
          </cell>
          <cell r="N407">
            <v>17732.64</v>
          </cell>
          <cell r="O407">
            <v>17732.64</v>
          </cell>
          <cell r="P407">
            <v>0</v>
          </cell>
        </row>
        <row r="408">
          <cell r="A408" t="str">
            <v>57002505</v>
          </cell>
          <cell r="B408" t="str">
            <v>OSTALI TROŠKOVI, OSIM TROŠKOVA OSIGURANJA -DOPRINOS ZA INVALIDNA LICA</v>
          </cell>
          <cell r="C408" t="str">
            <v>TROŠKOVI INTELEKTUALNIH I LIČNIH USLUGA</v>
          </cell>
          <cell r="D408">
            <v>0</v>
          </cell>
          <cell r="E408">
            <v>0</v>
          </cell>
          <cell r="F408">
            <v>29346.37</v>
          </cell>
          <cell r="G408">
            <v>29346.37</v>
          </cell>
          <cell r="H408">
            <v>0</v>
          </cell>
          <cell r="I408">
            <v>35999</v>
          </cell>
          <cell r="J408">
            <v>9.02</v>
          </cell>
          <cell r="K408">
            <v>36</v>
          </cell>
          <cell r="L408">
            <v>0</v>
          </cell>
          <cell r="M408">
            <v>0</v>
          </cell>
          <cell r="N408">
            <v>49108.31</v>
          </cell>
          <cell r="O408">
            <v>49108.31</v>
          </cell>
          <cell r="P408">
            <v>0</v>
          </cell>
        </row>
        <row r="409">
          <cell r="A409" t="str">
            <v>57002507</v>
          </cell>
          <cell r="B409" t="str">
            <v>OSTALI TROŠKOVI, OSIM TROŠKOVA OSIGURANJA -PARKING SERVIS</v>
          </cell>
          <cell r="C409" t="str">
            <v>TROŠKOVI USLUGA SAOBRAĆAJA I VEZA</v>
          </cell>
          <cell r="D409">
            <v>0</v>
          </cell>
          <cell r="E409">
            <v>0</v>
          </cell>
          <cell r="F409">
            <v>5962.33</v>
          </cell>
          <cell r="G409">
            <v>5962.33</v>
          </cell>
          <cell r="H409">
            <v>0</v>
          </cell>
          <cell r="I409">
            <v>35999</v>
          </cell>
          <cell r="J409">
            <v>9.02</v>
          </cell>
          <cell r="K409">
            <v>36.020000000000003</v>
          </cell>
          <cell r="L409">
            <v>0</v>
          </cell>
          <cell r="M409">
            <v>0</v>
          </cell>
          <cell r="N409">
            <v>44570.51</v>
          </cell>
          <cell r="O409">
            <v>44570.51</v>
          </cell>
          <cell r="P409">
            <v>0</v>
          </cell>
        </row>
        <row r="410">
          <cell r="A410" t="str">
            <v>57002508</v>
          </cell>
          <cell r="B410" t="str">
            <v>OSTALI TROŠKOVI, OSIM TROŠKOVA OSIGURANJA -OBEZBJEĐENJE OBJEKATA</v>
          </cell>
          <cell r="C410" t="str">
            <v>TROŠKOVI PREMIJA OSIGURANJA</v>
          </cell>
          <cell r="D410">
            <v>0</v>
          </cell>
          <cell r="E410">
            <v>0</v>
          </cell>
          <cell r="F410">
            <v>4829.88</v>
          </cell>
          <cell r="G410">
            <v>4829.88</v>
          </cell>
          <cell r="H410">
            <v>0</v>
          </cell>
          <cell r="I410">
            <v>35999</v>
          </cell>
          <cell r="J410">
            <v>9.02</v>
          </cell>
          <cell r="K410">
            <v>36.03</v>
          </cell>
          <cell r="L410">
            <v>0</v>
          </cell>
          <cell r="M410">
            <v>0</v>
          </cell>
          <cell r="N410">
            <v>21791.4</v>
          </cell>
          <cell r="O410">
            <v>21791.4</v>
          </cell>
          <cell r="P410">
            <v>0</v>
          </cell>
        </row>
        <row r="411">
          <cell r="A411" t="str">
            <v>57002509</v>
          </cell>
          <cell r="B411" t="str">
            <v>OSTALI TROŠKOVI, OSIM TROŠKOVA OSIGURANJA -ARHIVIRANJE I SREDJIVANJE DOKUMENTACIJE</v>
          </cell>
          <cell r="C411" t="str">
            <v>TROŠKOVI PLATNOG PROMETA I BANKARSKIH USLUGA</v>
          </cell>
          <cell r="D411">
            <v>0</v>
          </cell>
          <cell r="E411">
            <v>0</v>
          </cell>
          <cell r="F411">
            <v>100.65</v>
          </cell>
          <cell r="G411">
            <v>100.65</v>
          </cell>
          <cell r="H411">
            <v>0</v>
          </cell>
          <cell r="I411">
            <v>35999</v>
          </cell>
          <cell r="J411">
            <v>9.02</v>
          </cell>
          <cell r="K411">
            <v>36.04</v>
          </cell>
          <cell r="L411">
            <v>0</v>
          </cell>
          <cell r="M411">
            <v>0</v>
          </cell>
          <cell r="N411">
            <v>18865.240000000002</v>
          </cell>
          <cell r="O411">
            <v>18865.240000000002</v>
          </cell>
          <cell r="P411">
            <v>0</v>
          </cell>
        </row>
        <row r="412">
          <cell r="A412" t="str">
            <v>57002510</v>
          </cell>
          <cell r="B412" t="str">
            <v>Ostali troškovi, osim troškova osiguranja</v>
          </cell>
          <cell r="C412" t="str">
            <v>ZAKUPNINE</v>
          </cell>
          <cell r="D412">
            <v>0</v>
          </cell>
          <cell r="E412">
            <v>0</v>
          </cell>
          <cell r="F412">
            <v>4294.6099999999997</v>
          </cell>
          <cell r="G412">
            <v>4294.6099999999997</v>
          </cell>
          <cell r="H412">
            <v>0</v>
          </cell>
          <cell r="I412">
            <v>35999</v>
          </cell>
          <cell r="J412">
            <v>9.02</v>
          </cell>
          <cell r="K412">
            <v>36.049999999999997</v>
          </cell>
          <cell r="L412">
            <v>0</v>
          </cell>
          <cell r="M412">
            <v>0</v>
          </cell>
          <cell r="N412">
            <v>1061.26</v>
          </cell>
          <cell r="O412">
            <v>1061.26</v>
          </cell>
          <cell r="P412">
            <v>0</v>
          </cell>
        </row>
        <row r="413">
          <cell r="A413" t="str">
            <v>57002512</v>
          </cell>
          <cell r="B413" t="str">
            <v>BRUTO LIKVIDIRANE ŠTETE</v>
          </cell>
          <cell r="C413" t="str">
            <v>OSTALI TROŠKOVI USLUGA</v>
          </cell>
          <cell r="D413">
            <v>0</v>
          </cell>
          <cell r="E413">
            <v>0</v>
          </cell>
          <cell r="F413">
            <v>10667.57</v>
          </cell>
          <cell r="G413">
            <v>10667.57</v>
          </cell>
          <cell r="H413">
            <v>0</v>
          </cell>
          <cell r="I413">
            <v>35999</v>
          </cell>
          <cell r="J413">
            <v>9.02</v>
          </cell>
          <cell r="K413">
            <v>36.07</v>
          </cell>
          <cell r="L413">
            <v>0</v>
          </cell>
          <cell r="M413">
            <v>0</v>
          </cell>
          <cell r="N413">
            <v>26245.86</v>
          </cell>
          <cell r="O413">
            <v>26245.86</v>
          </cell>
          <cell r="P413">
            <v>0</v>
          </cell>
        </row>
        <row r="414">
          <cell r="A414" t="str">
            <v>5701</v>
          </cell>
          <cell r="B414" t="str">
            <v>AMORTIZACIJA</v>
          </cell>
          <cell r="C414" t="str">
            <v>UMANJENJE ZA PRIHODE OSTVARENE IZ BRUTO REGRESNIH POTRAŽIVANJA</v>
          </cell>
          <cell r="D414">
            <v>0</v>
          </cell>
          <cell r="E414">
            <v>0</v>
          </cell>
          <cell r="F414">
            <v>47736.97</v>
          </cell>
          <cell r="G414">
            <v>47736.97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298147.08</v>
          </cell>
          <cell r="O414">
            <v>298147.08</v>
          </cell>
          <cell r="P414">
            <v>0</v>
          </cell>
        </row>
        <row r="415">
          <cell r="A415" t="str">
            <v>5703</v>
          </cell>
          <cell r="B415" t="str">
            <v>TROŠKOVI ZARADA</v>
          </cell>
          <cell r="C415" t="str">
            <v>UMANJENJE ZA UDJELE SAOSIGURAVAČA</v>
          </cell>
          <cell r="D415">
            <v>0</v>
          </cell>
          <cell r="E415">
            <v>0</v>
          </cell>
          <cell r="F415">
            <v>126066.39</v>
          </cell>
          <cell r="G415">
            <v>126066.39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75870.61</v>
          </cell>
          <cell r="O415">
            <v>75870.61</v>
          </cell>
          <cell r="P415">
            <v>0</v>
          </cell>
        </row>
        <row r="416">
          <cell r="A416" t="str">
            <v>57040</v>
          </cell>
          <cell r="B416" t="str">
            <v>TROŠKOVI POREZA I DOPRINOSA NA ZARADE</v>
          </cell>
          <cell r="C416" t="str">
            <v>UMANJENJE ZA UDJELE REOSIGURAVAČA</v>
          </cell>
          <cell r="D416">
            <v>0</v>
          </cell>
          <cell r="E416">
            <v>0</v>
          </cell>
          <cell r="F416">
            <v>206643.33</v>
          </cell>
          <cell r="G416">
            <v>206643.33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1217091.1399999999</v>
          </cell>
          <cell r="O416">
            <v>1217091.1399999999</v>
          </cell>
          <cell r="P416">
            <v>0</v>
          </cell>
        </row>
        <row r="417">
          <cell r="A417" t="str">
            <v>57041</v>
          </cell>
          <cell r="B417" t="str">
            <v>OSTALI TROŠKOVI RADA</v>
          </cell>
          <cell r="C417" t="str">
            <v>UMANJENJE ZA UDJELE REOSIGURAVAČA-TRIGLAV</v>
          </cell>
          <cell r="D417">
            <v>0</v>
          </cell>
          <cell r="E417">
            <v>0</v>
          </cell>
          <cell r="F417">
            <v>191257.16</v>
          </cell>
          <cell r="G417">
            <v>191257.16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150985.4</v>
          </cell>
          <cell r="O417">
            <v>150985.4</v>
          </cell>
          <cell r="P417">
            <v>0</v>
          </cell>
        </row>
        <row r="418">
          <cell r="A418" t="str">
            <v>57050</v>
          </cell>
          <cell r="B418" t="str">
            <v>TROŠKOVI USLUGA FIZIČKIH LICA</v>
          </cell>
          <cell r="C418" t="str">
            <v>PROMJENE REZERVISANJA ZA NASTALE PRIJAVLJENE STETE</v>
          </cell>
          <cell r="D418">
            <v>0</v>
          </cell>
          <cell r="E418">
            <v>0</v>
          </cell>
          <cell r="F418">
            <v>1908878.6</v>
          </cell>
          <cell r="G418">
            <v>1908878.6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57052</v>
          </cell>
          <cell r="B419" t="str">
            <v>TROŠKOVI REPREZENTACIJE,REKLAME,SAJMOVA</v>
          </cell>
          <cell r="C419" t="str">
            <v>PROMJENE REZERVISANJA ZA TROSKOVE LIKVIDACIJE STETA</v>
          </cell>
          <cell r="D419">
            <v>0</v>
          </cell>
          <cell r="E419">
            <v>0</v>
          </cell>
          <cell r="F419">
            <v>208405.16</v>
          </cell>
          <cell r="G419">
            <v>208405.16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5706</v>
          </cell>
          <cell r="B420" t="str">
            <v>TROŠKOVI MATERIJALA I ENERGIJE</v>
          </cell>
          <cell r="C420" t="str">
            <v>PROMJENE BRUTO REZERVISANJA ZA ŠTETE,UDIO SAOSIGURAVAČA I REOSIGURAVAČA</v>
          </cell>
          <cell r="D420">
            <v>0</v>
          </cell>
          <cell r="E420">
            <v>0</v>
          </cell>
          <cell r="F420">
            <v>365573.13</v>
          </cell>
          <cell r="G420">
            <v>365573.13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1057521.17</v>
          </cell>
          <cell r="O420">
            <v>1057521.17</v>
          </cell>
          <cell r="P420">
            <v>0</v>
          </cell>
        </row>
        <row r="421">
          <cell r="A421" t="str">
            <v>5770</v>
          </cell>
          <cell r="B421" t="str">
            <v>TROŠKOVI USLUGA ODRŽAVANJA</v>
          </cell>
          <cell r="C421" t="str">
            <v>GARANTNI FOND</v>
          </cell>
          <cell r="D421">
            <v>0</v>
          </cell>
          <cell r="E421">
            <v>0</v>
          </cell>
          <cell r="F421">
            <v>127700.91</v>
          </cell>
          <cell r="G421">
            <v>127700.91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686823</v>
          </cell>
          <cell r="O421">
            <v>686823</v>
          </cell>
          <cell r="P421">
            <v>0</v>
          </cell>
        </row>
        <row r="422">
          <cell r="A422" t="str">
            <v>5771</v>
          </cell>
          <cell r="B422" t="str">
            <v>POVRAT TROŠKOVA VEZANIH ZA RADNI ODNOS</v>
          </cell>
          <cell r="C422" t="str">
            <v>NADZORNI ORGAN</v>
          </cell>
          <cell r="D422">
            <v>0</v>
          </cell>
          <cell r="E422">
            <v>0</v>
          </cell>
          <cell r="F422">
            <v>73997.009999999995</v>
          </cell>
          <cell r="G422">
            <v>73997.009999999995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279101.65000000002</v>
          </cell>
          <cell r="O422">
            <v>279101.65000000002</v>
          </cell>
          <cell r="P422">
            <v>0</v>
          </cell>
        </row>
        <row r="423">
          <cell r="A423" t="str">
            <v>57720</v>
          </cell>
          <cell r="B423" t="str">
            <v>TROŠKOVI INTELEKTUALNIH I LIČNIH USLUGA</v>
          </cell>
          <cell r="C423" t="str">
            <v>ISPRAVKA VRIJEDNOSTI PREMIJE OSIGURANAJ</v>
          </cell>
          <cell r="D423">
            <v>0</v>
          </cell>
          <cell r="E423">
            <v>0</v>
          </cell>
          <cell r="F423">
            <v>106231.94</v>
          </cell>
          <cell r="G423">
            <v>106231.94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57722</v>
          </cell>
          <cell r="B424" t="str">
            <v>DAŽBINE KOJE NE ZAVISE OD POSLOVNOG REZULTATA</v>
          </cell>
          <cell r="C424" t="str">
            <v>ISPRAVKA VRIJEDNOSTI REGRESA</v>
          </cell>
          <cell r="D424">
            <v>0</v>
          </cell>
          <cell r="E424">
            <v>0</v>
          </cell>
          <cell r="F424">
            <v>4008.7</v>
          </cell>
          <cell r="G424">
            <v>4008.7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A425" t="str">
            <v>5773</v>
          </cell>
          <cell r="B425" t="str">
            <v>TROŠKOVI USLUGA SAOBRAĆAJA I VEZA</v>
          </cell>
          <cell r="C425" t="str">
            <v>POŽARNA TAKSA</v>
          </cell>
          <cell r="D425">
            <v>0</v>
          </cell>
          <cell r="E425">
            <v>0</v>
          </cell>
          <cell r="F425">
            <v>12753.18</v>
          </cell>
          <cell r="G425">
            <v>12753.18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57811</v>
          </cell>
          <cell r="B426" t="str">
            <v>TROŠKOVI PREMIJA OSIGURANJA</v>
          </cell>
          <cell r="C426" t="str">
            <v>TROŠKOVI PRIBAVE OSIGURANJA</v>
          </cell>
          <cell r="D426">
            <v>0</v>
          </cell>
          <cell r="E426">
            <v>0</v>
          </cell>
          <cell r="F426">
            <v>176588.81</v>
          </cell>
          <cell r="G426">
            <v>176588.81</v>
          </cell>
          <cell r="H426">
            <v>0</v>
          </cell>
          <cell r="I426">
            <v>57999</v>
          </cell>
          <cell r="J426">
            <v>12.01</v>
          </cell>
          <cell r="K426">
            <v>35</v>
          </cell>
        </row>
        <row r="427">
          <cell r="A427" t="str">
            <v>57812</v>
          </cell>
          <cell r="B427" t="str">
            <v>TROŠKOVI PLATNOG PROMETA I BANKARSKIH USLUGA</v>
          </cell>
          <cell r="C427" t="str">
            <v>AMORTIZACIJA</v>
          </cell>
          <cell r="D427">
            <v>0</v>
          </cell>
          <cell r="E427">
            <v>0</v>
          </cell>
          <cell r="F427">
            <v>70095.92</v>
          </cell>
          <cell r="G427">
            <v>70095.92</v>
          </cell>
          <cell r="H427">
            <v>0</v>
          </cell>
          <cell r="I427">
            <v>57999</v>
          </cell>
          <cell r="J427">
            <v>12.01</v>
          </cell>
          <cell r="K427">
            <v>35.01</v>
          </cell>
        </row>
        <row r="428">
          <cell r="A428" t="str">
            <v>578131</v>
          </cell>
          <cell r="B428" t="str">
            <v>ZAKUPNINE</v>
          </cell>
          <cell r="C428" t="str">
            <v>TROŠKOVI ZARADA</v>
          </cell>
          <cell r="D428">
            <v>0</v>
          </cell>
          <cell r="E428">
            <v>0</v>
          </cell>
          <cell r="F428">
            <v>361078.71</v>
          </cell>
          <cell r="G428">
            <v>361078.71</v>
          </cell>
          <cell r="H428">
            <v>0</v>
          </cell>
          <cell r="I428">
            <v>57999</v>
          </cell>
          <cell r="J428">
            <v>12.01</v>
          </cell>
          <cell r="K428">
            <v>35.020000000000003</v>
          </cell>
        </row>
        <row r="429">
          <cell r="A429" t="str">
            <v>578132</v>
          </cell>
          <cell r="B429" t="str">
            <v>TROŠKOVI USLUGA STRUČNOG OBRAZOVANJA</v>
          </cell>
          <cell r="C429" t="str">
            <v>TROŠKOVI POREZA I DOPRINOSA NA ZARADE</v>
          </cell>
          <cell r="D429">
            <v>0</v>
          </cell>
          <cell r="E429">
            <v>0</v>
          </cell>
          <cell r="F429">
            <v>244800.15</v>
          </cell>
          <cell r="G429">
            <v>244800.15</v>
          </cell>
          <cell r="H429">
            <v>0</v>
          </cell>
          <cell r="I429">
            <v>57999</v>
          </cell>
          <cell r="J429">
            <v>12.01</v>
          </cell>
          <cell r="K429">
            <v>35.03</v>
          </cell>
        </row>
        <row r="430">
          <cell r="A430" t="str">
            <v>578133</v>
          </cell>
          <cell r="B430" t="str">
            <v>OSTALI TROŠKOVI USLUGA</v>
          </cell>
          <cell r="C430" t="str">
            <v>OSTALI TROŠKOVI RADA</v>
          </cell>
          <cell r="D430">
            <v>0</v>
          </cell>
          <cell r="E430">
            <v>0</v>
          </cell>
          <cell r="F430">
            <v>46299.14</v>
          </cell>
          <cell r="G430">
            <v>46299.14</v>
          </cell>
          <cell r="H430">
            <v>0</v>
          </cell>
          <cell r="I430">
            <v>57999</v>
          </cell>
          <cell r="J430">
            <v>12.01</v>
          </cell>
          <cell r="K430">
            <v>35.04</v>
          </cell>
          <cell r="L430">
            <v>0</v>
          </cell>
          <cell r="M430">
            <v>0</v>
          </cell>
          <cell r="N430">
            <v>49064.01</v>
          </cell>
          <cell r="O430">
            <v>49064.01</v>
          </cell>
          <cell r="P430">
            <v>0</v>
          </cell>
        </row>
        <row r="431">
          <cell r="A431" t="str">
            <v>57814</v>
          </cell>
          <cell r="B431" t="str">
            <v>UMANJENJE ZA PRIHODE OSTVARENE IZ BRUTO REGRESNIH POTRAŽIVANJA</v>
          </cell>
          <cell r="C431" t="str">
            <v>TROŠKOVI USLUGA FIZIČKIH LICA KOJI NE OBAVLJAJU DJELATNOST</v>
          </cell>
          <cell r="D431">
            <v>0</v>
          </cell>
          <cell r="E431">
            <v>0</v>
          </cell>
          <cell r="F431">
            <v>4339.1000000000004</v>
          </cell>
          <cell r="G431">
            <v>4339.1000000000004</v>
          </cell>
          <cell r="H431">
            <v>0</v>
          </cell>
          <cell r="I431">
            <v>57999</v>
          </cell>
          <cell r="J431">
            <v>12.01</v>
          </cell>
          <cell r="K431">
            <v>35.049999999999997</v>
          </cell>
          <cell r="L431">
            <v>0</v>
          </cell>
          <cell r="M431">
            <v>0</v>
          </cell>
          <cell r="N431">
            <v>97868.19</v>
          </cell>
          <cell r="O431">
            <v>97868.19</v>
          </cell>
          <cell r="P431">
            <v>0</v>
          </cell>
        </row>
        <row r="432">
          <cell r="A432" t="str">
            <v>5781501</v>
          </cell>
          <cell r="B432" t="str">
            <v>UDJELI U NAKNADAMA ŠTETA IZ PRIHVAĆENIH SAOSIGURANJA,REOSIGURANJA</v>
          </cell>
          <cell r="C432" t="str">
            <v>TROŠKOVI REPREZENTACIJE,REKLAME,SAJMOVA</v>
          </cell>
          <cell r="D432">
            <v>0</v>
          </cell>
          <cell r="E432">
            <v>0</v>
          </cell>
          <cell r="F432">
            <v>908100.36</v>
          </cell>
          <cell r="G432">
            <v>908100.36</v>
          </cell>
          <cell r="H432">
            <v>0</v>
          </cell>
          <cell r="I432">
            <v>57999</v>
          </cell>
          <cell r="J432">
            <v>12.01</v>
          </cell>
          <cell r="K432">
            <v>35.06</v>
          </cell>
          <cell r="L432">
            <v>0</v>
          </cell>
          <cell r="M432">
            <v>0</v>
          </cell>
          <cell r="N432">
            <v>836052.33</v>
          </cell>
          <cell r="O432">
            <v>836052.33</v>
          </cell>
          <cell r="P432">
            <v>0</v>
          </cell>
        </row>
        <row r="433">
          <cell r="A433" t="str">
            <v>5781502</v>
          </cell>
          <cell r="B433" t="str">
            <v>UMANJENJE ZA UDJELE SAOSIGURAVAČA</v>
          </cell>
          <cell r="C433" t="str">
            <v>TROŠKOVI MATERIJALA I ENERGIJE</v>
          </cell>
          <cell r="D433">
            <v>0</v>
          </cell>
          <cell r="E433">
            <v>0</v>
          </cell>
          <cell r="F433">
            <v>86572.1</v>
          </cell>
          <cell r="G433">
            <v>86572.1</v>
          </cell>
          <cell r="H433">
            <v>0</v>
          </cell>
          <cell r="I433">
            <v>57999</v>
          </cell>
          <cell r="J433">
            <v>12.01</v>
          </cell>
          <cell r="K433">
            <v>35.07</v>
          </cell>
          <cell r="L433">
            <v>0</v>
          </cell>
          <cell r="M433">
            <v>0</v>
          </cell>
          <cell r="N433">
            <v>343465.1</v>
          </cell>
          <cell r="O433">
            <v>343465.1</v>
          </cell>
          <cell r="P433">
            <v>0</v>
          </cell>
        </row>
        <row r="434">
          <cell r="A434" t="str">
            <v>5781503</v>
          </cell>
          <cell r="B434" t="str">
            <v>UMANJENJE ZA UDJELE REOSIGURAVAČA</v>
          </cell>
          <cell r="C434" t="str">
            <v>TROŠKOVI USLUGA ODRŽAVANJA</v>
          </cell>
          <cell r="D434">
            <v>0</v>
          </cell>
          <cell r="E434">
            <v>0</v>
          </cell>
          <cell r="F434">
            <v>64309.29</v>
          </cell>
          <cell r="G434">
            <v>64309.29</v>
          </cell>
          <cell r="H434">
            <v>0</v>
          </cell>
          <cell r="I434">
            <v>57999</v>
          </cell>
          <cell r="J434">
            <v>12.01</v>
          </cell>
          <cell r="K434">
            <v>35.08</v>
          </cell>
          <cell r="L434">
            <v>0</v>
          </cell>
          <cell r="M434">
            <v>0</v>
          </cell>
          <cell r="N434">
            <v>48377.29</v>
          </cell>
          <cell r="O434">
            <v>48377.29</v>
          </cell>
          <cell r="P434">
            <v>0</v>
          </cell>
        </row>
        <row r="435">
          <cell r="A435" t="str">
            <v>5781504</v>
          </cell>
          <cell r="B435" t="str">
            <v>UMANJENJE ZA UDJELE REOSIGURAVAČA-TRIGLAV</v>
          </cell>
          <cell r="C435" t="str">
            <v>POVRAT TROŠKOVA VEZANIH ZA RADNI ODNOS</v>
          </cell>
          <cell r="D435">
            <v>0</v>
          </cell>
          <cell r="E435">
            <v>0</v>
          </cell>
          <cell r="F435">
            <v>2319.33</v>
          </cell>
          <cell r="G435">
            <v>2319.33</v>
          </cell>
          <cell r="H435">
            <v>0</v>
          </cell>
          <cell r="I435">
            <v>57999</v>
          </cell>
          <cell r="J435">
            <v>12.01</v>
          </cell>
          <cell r="K435">
            <v>35.090000000000003</v>
          </cell>
          <cell r="L435">
            <v>0</v>
          </cell>
          <cell r="M435">
            <v>0</v>
          </cell>
          <cell r="N435">
            <v>34434</v>
          </cell>
          <cell r="O435">
            <v>34434</v>
          </cell>
          <cell r="P435">
            <v>0</v>
          </cell>
        </row>
        <row r="436">
          <cell r="A436" t="str">
            <v>5781505</v>
          </cell>
          <cell r="B436" t="str">
            <v>PROMJENE REZERVISANJA ZA NASTALE PRIJAVLJENE STETE</v>
          </cell>
          <cell r="C436" t="str">
            <v>TROŠKOVI INTELEKTUALNIH I LIČNIH USLUGA</v>
          </cell>
          <cell r="D436">
            <v>0</v>
          </cell>
          <cell r="E436">
            <v>0</v>
          </cell>
          <cell r="F436">
            <v>17615.23</v>
          </cell>
          <cell r="G436">
            <v>17615.23</v>
          </cell>
          <cell r="H436">
            <v>0</v>
          </cell>
          <cell r="I436">
            <v>57999</v>
          </cell>
          <cell r="J436">
            <v>12.01</v>
          </cell>
          <cell r="K436">
            <v>36</v>
          </cell>
          <cell r="L436">
            <v>0</v>
          </cell>
          <cell r="M436">
            <v>0</v>
          </cell>
          <cell r="N436">
            <v>49154.73</v>
          </cell>
          <cell r="O436">
            <v>49154.73</v>
          </cell>
          <cell r="P436">
            <v>0</v>
          </cell>
        </row>
        <row r="437">
          <cell r="A437" t="str">
            <v>5781507</v>
          </cell>
          <cell r="B437" t="str">
            <v>PROMJENE REZERVISANJA ZA IBNR</v>
          </cell>
          <cell r="C437" t="str">
            <v>TROŠKOVI USLUGA SAOBRAĆAJA I VEZA</v>
          </cell>
          <cell r="D437">
            <v>0</v>
          </cell>
          <cell r="E437">
            <v>0</v>
          </cell>
          <cell r="F437">
            <v>22258.46</v>
          </cell>
          <cell r="G437">
            <v>22258.46</v>
          </cell>
          <cell r="H437">
            <v>0</v>
          </cell>
          <cell r="I437">
            <v>57999</v>
          </cell>
          <cell r="J437">
            <v>12.01</v>
          </cell>
          <cell r="K437">
            <v>36.020000000000003</v>
          </cell>
          <cell r="L437">
            <v>0</v>
          </cell>
          <cell r="M437">
            <v>0</v>
          </cell>
          <cell r="N437">
            <v>90539.57</v>
          </cell>
          <cell r="O437">
            <v>90539.57</v>
          </cell>
          <cell r="P437">
            <v>0</v>
          </cell>
        </row>
        <row r="438">
          <cell r="A438" t="str">
            <v>5781508</v>
          </cell>
          <cell r="B438" t="str">
            <v>PROMJENE REZERVISANJA ZA TROSKOVE LIKVIDACIJE STETA</v>
          </cell>
          <cell r="C438" t="str">
            <v>TROŠKOVI PREMIJA OSIGURANJA</v>
          </cell>
          <cell r="D438">
            <v>0</v>
          </cell>
          <cell r="E438">
            <v>0</v>
          </cell>
          <cell r="F438">
            <v>26991.599999999999</v>
          </cell>
          <cell r="G438">
            <v>26991.599999999999</v>
          </cell>
          <cell r="H438">
            <v>0</v>
          </cell>
          <cell r="I438">
            <v>57999</v>
          </cell>
          <cell r="J438">
            <v>12.01</v>
          </cell>
          <cell r="K438">
            <v>36.03</v>
          </cell>
          <cell r="L438">
            <v>0</v>
          </cell>
          <cell r="M438">
            <v>0</v>
          </cell>
          <cell r="N438">
            <v>80755.19</v>
          </cell>
          <cell r="O438">
            <v>80755.19</v>
          </cell>
          <cell r="P438">
            <v>0</v>
          </cell>
        </row>
        <row r="439">
          <cell r="A439" t="str">
            <v>5781509</v>
          </cell>
          <cell r="B439" t="str">
            <v>PROMJENE BRUTO REZERVISANJA ZA ŠTETE,UDIO SAOSIGURAVAČA I REOSIGURAVAČA</v>
          </cell>
          <cell r="C439" t="str">
            <v>TROŠKOVI PLATNOG PROMETA I BANKARSKIH USLUGA</v>
          </cell>
          <cell r="D439">
            <v>0</v>
          </cell>
          <cell r="E439">
            <v>0</v>
          </cell>
          <cell r="F439">
            <v>505.89</v>
          </cell>
          <cell r="G439">
            <v>505.89</v>
          </cell>
          <cell r="H439">
            <v>0</v>
          </cell>
          <cell r="I439">
            <v>57999</v>
          </cell>
          <cell r="J439">
            <v>12.01</v>
          </cell>
          <cell r="K439">
            <v>36.04</v>
          </cell>
          <cell r="L439">
            <v>0</v>
          </cell>
          <cell r="M439">
            <v>0</v>
          </cell>
          <cell r="N439">
            <v>39331.839999999997</v>
          </cell>
          <cell r="O439">
            <v>39331.839999999997</v>
          </cell>
          <cell r="P439">
            <v>0</v>
          </cell>
        </row>
        <row r="440">
          <cell r="A440" t="str">
            <v>5781510</v>
          </cell>
          <cell r="B440" t="str">
            <v>Neto troškovi rezervisanja za bonuse i popuste</v>
          </cell>
          <cell r="C440" t="str">
            <v>ZAKUPNINE</v>
          </cell>
          <cell r="D440">
            <v>0</v>
          </cell>
          <cell r="E440">
            <v>0</v>
          </cell>
          <cell r="F440">
            <v>57785.3</v>
          </cell>
          <cell r="G440">
            <v>57785.3</v>
          </cell>
          <cell r="H440">
            <v>0</v>
          </cell>
          <cell r="I440">
            <v>57999</v>
          </cell>
          <cell r="J440">
            <v>12.01</v>
          </cell>
          <cell r="K440">
            <v>36.049999999999997</v>
          </cell>
          <cell r="L440">
            <v>0</v>
          </cell>
          <cell r="M440">
            <v>0</v>
          </cell>
          <cell r="N440">
            <v>245630.74</v>
          </cell>
          <cell r="O440">
            <v>245630.74</v>
          </cell>
          <cell r="P440">
            <v>0</v>
          </cell>
        </row>
        <row r="441">
          <cell r="A441" t="str">
            <v>5781512</v>
          </cell>
          <cell r="B441" t="str">
            <v>Neto troškovi ostalih drugih tehničkih rezervisanja</v>
          </cell>
          <cell r="C441" t="str">
            <v>OSTALI TROŠKOVI USLUGA</v>
          </cell>
          <cell r="D441">
            <v>0</v>
          </cell>
          <cell r="E441">
            <v>0</v>
          </cell>
          <cell r="F441">
            <v>44244.72</v>
          </cell>
          <cell r="G441">
            <v>44244.72</v>
          </cell>
          <cell r="H441">
            <v>0</v>
          </cell>
          <cell r="I441">
            <v>57999</v>
          </cell>
          <cell r="J441">
            <v>12.01</v>
          </cell>
          <cell r="K441">
            <v>36.07</v>
          </cell>
          <cell r="L441">
            <v>0</v>
          </cell>
          <cell r="M441">
            <v>0</v>
          </cell>
          <cell r="N441">
            <v>211037.73</v>
          </cell>
          <cell r="O441">
            <v>211037.73</v>
          </cell>
          <cell r="P441">
            <v>0</v>
          </cell>
        </row>
        <row r="442">
          <cell r="A442" t="str">
            <v>5792</v>
          </cell>
          <cell r="B442" t="str">
            <v>Neto troškovi preventivne aktivnosti</v>
          </cell>
          <cell r="C442" t="str">
            <v>AMORTIZACIJA</v>
          </cell>
          <cell r="D442">
            <v>0</v>
          </cell>
          <cell r="E442">
            <v>0</v>
          </cell>
          <cell r="F442">
            <v>43432.08</v>
          </cell>
          <cell r="G442">
            <v>43432.08</v>
          </cell>
          <cell r="H442">
            <v>0</v>
          </cell>
          <cell r="I442">
            <v>60999</v>
          </cell>
          <cell r="J442">
            <v>12.03</v>
          </cell>
          <cell r="K442">
            <v>35.01</v>
          </cell>
          <cell r="L442">
            <v>0</v>
          </cell>
          <cell r="M442">
            <v>0</v>
          </cell>
          <cell r="N442">
            <v>226973.27</v>
          </cell>
          <cell r="O442">
            <v>226973.27</v>
          </cell>
          <cell r="P442">
            <v>0</v>
          </cell>
        </row>
        <row r="443">
          <cell r="A443" t="str">
            <v>57931</v>
          </cell>
          <cell r="B443" t="str">
            <v>GARANTNI FOND</v>
          </cell>
          <cell r="C443" t="str">
            <v>TROŠKOVI ZARADA</v>
          </cell>
          <cell r="D443">
            <v>0</v>
          </cell>
          <cell r="E443">
            <v>0</v>
          </cell>
          <cell r="F443">
            <v>259369.86</v>
          </cell>
          <cell r="G443">
            <v>259369.86</v>
          </cell>
          <cell r="H443">
            <v>0</v>
          </cell>
          <cell r="I443">
            <v>62999</v>
          </cell>
          <cell r="J443">
            <v>12.05</v>
          </cell>
          <cell r="K443">
            <v>35.020000000000003</v>
          </cell>
          <cell r="L443">
            <v>0</v>
          </cell>
          <cell r="M443">
            <v>0</v>
          </cell>
          <cell r="N443">
            <v>804853.6</v>
          </cell>
          <cell r="O443">
            <v>804853.6</v>
          </cell>
          <cell r="P443">
            <v>0</v>
          </cell>
        </row>
        <row r="444">
          <cell r="A444" t="str">
            <v>57932</v>
          </cell>
          <cell r="B444" t="str">
            <v>NADZORNI ORGAN</v>
          </cell>
          <cell r="C444" t="str">
            <v>TROŠKOVI POREZA I DOPRINOSA NA ZARADE</v>
          </cell>
          <cell r="D444">
            <v>0</v>
          </cell>
          <cell r="E444">
            <v>0</v>
          </cell>
          <cell r="F444">
            <v>163283.78</v>
          </cell>
          <cell r="G444">
            <v>163283.78</v>
          </cell>
          <cell r="H444">
            <v>0</v>
          </cell>
          <cell r="I444">
            <v>63999</v>
          </cell>
          <cell r="J444">
            <v>12.06</v>
          </cell>
          <cell r="K444">
            <v>35.03</v>
          </cell>
          <cell r="L444">
            <v>0</v>
          </cell>
          <cell r="M444">
            <v>0</v>
          </cell>
          <cell r="N444">
            <v>546754.88</v>
          </cell>
          <cell r="O444">
            <v>546754.88</v>
          </cell>
          <cell r="P444">
            <v>0</v>
          </cell>
        </row>
        <row r="445">
          <cell r="A445" t="str">
            <v>57933</v>
          </cell>
          <cell r="B445" t="str">
            <v>ISPRAVKA VRIJEDNOSTI PREMIJE OSIGURANAJ</v>
          </cell>
          <cell r="C445" t="str">
            <v>OSTALI TROŠKOVI RADA</v>
          </cell>
          <cell r="D445">
            <v>0</v>
          </cell>
          <cell r="E445">
            <v>0</v>
          </cell>
          <cell r="F445">
            <v>253.56</v>
          </cell>
          <cell r="G445">
            <v>253.56</v>
          </cell>
          <cell r="H445">
            <v>0</v>
          </cell>
          <cell r="I445">
            <v>64999</v>
          </cell>
          <cell r="J445">
            <v>12.07</v>
          </cell>
          <cell r="K445">
            <v>35.04</v>
          </cell>
          <cell r="L445">
            <v>0</v>
          </cell>
          <cell r="M445">
            <v>0</v>
          </cell>
          <cell r="N445">
            <v>-51810.09</v>
          </cell>
          <cell r="O445">
            <v>-51810.09</v>
          </cell>
          <cell r="P445">
            <v>0</v>
          </cell>
        </row>
        <row r="446">
          <cell r="A446" t="str">
            <v>5794</v>
          </cell>
          <cell r="B446" t="str">
            <v>ISPRAVKA VRIJEDNOSTI OSTALIH POTRAZIVANJA</v>
          </cell>
          <cell r="C446" t="str">
            <v>TROŠKOVI USLUGA FIZIČKIH LICA KOJI NE OBAVLJAJU DJELATNOST</v>
          </cell>
          <cell r="D446">
            <v>0</v>
          </cell>
          <cell r="E446">
            <v>0</v>
          </cell>
          <cell r="F446">
            <v>6466.58</v>
          </cell>
          <cell r="G446">
            <v>6466.58</v>
          </cell>
          <cell r="H446">
            <v>0</v>
          </cell>
          <cell r="I446">
            <v>65999</v>
          </cell>
          <cell r="J446">
            <v>12.14</v>
          </cell>
          <cell r="K446">
            <v>35.049999999999997</v>
          </cell>
          <cell r="L446">
            <v>0</v>
          </cell>
          <cell r="M446">
            <v>0</v>
          </cell>
          <cell r="N446">
            <v>25027.78</v>
          </cell>
          <cell r="O446">
            <v>25027.78</v>
          </cell>
          <cell r="P446">
            <v>0</v>
          </cell>
        </row>
        <row r="447">
          <cell r="A447" t="str">
            <v>579501</v>
          </cell>
          <cell r="B447" t="str">
            <v>ISPRAVKA VRIJEDNOSTI REGRESA</v>
          </cell>
          <cell r="C447" t="str">
            <v>TROŠKOVI REPREZENTACIJE,REKLAME,SAJMOVA</v>
          </cell>
          <cell r="D447">
            <v>0</v>
          </cell>
          <cell r="E447">
            <v>0</v>
          </cell>
          <cell r="F447">
            <v>10777.51</v>
          </cell>
          <cell r="G447">
            <v>10777.51</v>
          </cell>
          <cell r="H447">
            <v>0</v>
          </cell>
          <cell r="I447">
            <v>69999</v>
          </cell>
          <cell r="J447">
            <v>12.18</v>
          </cell>
          <cell r="K447">
            <v>35.06</v>
          </cell>
        </row>
        <row r="448">
          <cell r="A448" t="str">
            <v>579502</v>
          </cell>
          <cell r="B448" t="str">
            <v>TROŠKOVI PRIBAVE OSIGURANJA</v>
          </cell>
          <cell r="C448" t="str">
            <v>TROŠKOVI MATERIJALA I ENERGIJE</v>
          </cell>
          <cell r="D448">
            <v>0</v>
          </cell>
          <cell r="E448">
            <v>0</v>
          </cell>
          <cell r="F448">
            <v>12033.47</v>
          </cell>
          <cell r="G448">
            <v>12033.47</v>
          </cell>
          <cell r="H448">
            <v>0</v>
          </cell>
          <cell r="I448">
            <v>69999</v>
          </cell>
          <cell r="J448">
            <v>12.09</v>
          </cell>
          <cell r="K448">
            <v>35.07</v>
          </cell>
        </row>
        <row r="449">
          <cell r="A449" t="str">
            <v>579503</v>
          </cell>
          <cell r="B449" t="str">
            <v>AMORTIZACIJA</v>
          </cell>
          <cell r="C449" t="str">
            <v>TROŠKOVI USLUGA ODRŽAVANJA</v>
          </cell>
          <cell r="D449">
            <v>0</v>
          </cell>
          <cell r="E449">
            <v>0</v>
          </cell>
          <cell r="F449">
            <v>25119.29</v>
          </cell>
          <cell r="G449">
            <v>25119.29</v>
          </cell>
          <cell r="H449">
            <v>0</v>
          </cell>
          <cell r="I449">
            <v>69999</v>
          </cell>
          <cell r="J449">
            <v>12.2</v>
          </cell>
          <cell r="K449">
            <v>35.08</v>
          </cell>
        </row>
        <row r="450">
          <cell r="A450" t="str">
            <v>579504</v>
          </cell>
          <cell r="B450" t="str">
            <v>TROŠKOVI ZARADA</v>
          </cell>
          <cell r="C450" t="str">
            <v>POVRAT TROŠKOVA VEZANIH ZA RADNI ODNOS</v>
          </cell>
          <cell r="D450">
            <v>0</v>
          </cell>
          <cell r="E450">
            <v>0</v>
          </cell>
          <cell r="F450">
            <v>5435.29</v>
          </cell>
          <cell r="G450">
            <v>5435.29</v>
          </cell>
          <cell r="H450">
            <v>0</v>
          </cell>
          <cell r="I450">
            <v>69999</v>
          </cell>
          <cell r="J450">
            <v>12.14</v>
          </cell>
          <cell r="K450">
            <v>35.090000000000003</v>
          </cell>
        </row>
        <row r="451">
          <cell r="A451" t="str">
            <v>579505</v>
          </cell>
          <cell r="B451" t="str">
            <v>TROŠKOVI POREZA I DOPRINOSA NA ZARADE</v>
          </cell>
          <cell r="C451" t="str">
            <v>TROŠKOVI INTELEKTUALNIH I LIČNIH USLUGA</v>
          </cell>
          <cell r="D451">
            <v>0</v>
          </cell>
          <cell r="E451">
            <v>0</v>
          </cell>
          <cell r="F451">
            <v>35360.870000000003</v>
          </cell>
          <cell r="G451">
            <v>35360.870000000003</v>
          </cell>
          <cell r="H451">
            <v>0</v>
          </cell>
          <cell r="I451">
            <v>69999</v>
          </cell>
          <cell r="J451">
            <v>12.14</v>
          </cell>
          <cell r="K451">
            <v>36</v>
          </cell>
        </row>
        <row r="452">
          <cell r="A452" t="str">
            <v>579506</v>
          </cell>
          <cell r="B452" t="str">
            <v>OSTALI TROŠKOVI RADA</v>
          </cell>
          <cell r="C452" t="str">
            <v>DAŽBINE KOJE NE ZAVISE OD POSLOVNOG REZULTATA</v>
          </cell>
          <cell r="D452">
            <v>0</v>
          </cell>
          <cell r="E452">
            <v>0</v>
          </cell>
          <cell r="F452">
            <v>9578.34</v>
          </cell>
          <cell r="G452">
            <v>9578.34</v>
          </cell>
          <cell r="H452">
            <v>0</v>
          </cell>
          <cell r="I452">
            <v>69999</v>
          </cell>
          <cell r="J452">
            <v>12.14</v>
          </cell>
          <cell r="K452">
            <v>36.01</v>
          </cell>
        </row>
        <row r="453">
          <cell r="A453" t="str">
            <v>579507</v>
          </cell>
          <cell r="B453" t="str">
            <v>TROŠKOVI USLUGA FIZIČKIH LICA KOJI NE OBAVLJAJU DJELATNOST</v>
          </cell>
          <cell r="C453" t="str">
            <v>TROŠKOVI USLUGA SAOBRAĆAJA I VEZA</v>
          </cell>
          <cell r="D453">
            <v>0</v>
          </cell>
          <cell r="E453">
            <v>0</v>
          </cell>
          <cell r="F453">
            <v>10405.57</v>
          </cell>
          <cell r="G453">
            <v>10405.57</v>
          </cell>
          <cell r="H453">
            <v>0</v>
          </cell>
          <cell r="I453">
            <v>69999</v>
          </cell>
          <cell r="J453">
            <v>12.19</v>
          </cell>
          <cell r="K453">
            <v>36.020000000000003</v>
          </cell>
        </row>
        <row r="454">
          <cell r="A454" t="str">
            <v>579508</v>
          </cell>
          <cell r="B454" t="str">
            <v>TROŠKOVI REPREZENTACIJE,REKLAME,SAJMOVA</v>
          </cell>
          <cell r="C454" t="str">
            <v>TROŠKOVI PREMIJA OSIGURANJA</v>
          </cell>
          <cell r="D454">
            <v>0</v>
          </cell>
          <cell r="E454">
            <v>0</v>
          </cell>
          <cell r="F454">
            <v>11784.59</v>
          </cell>
          <cell r="G454">
            <v>11784.59</v>
          </cell>
          <cell r="H454">
            <v>0</v>
          </cell>
          <cell r="I454">
            <v>69999</v>
          </cell>
          <cell r="J454">
            <v>12.17</v>
          </cell>
          <cell r="K454">
            <v>36.03</v>
          </cell>
        </row>
        <row r="455">
          <cell r="A455" t="str">
            <v>579509</v>
          </cell>
          <cell r="B455" t="str">
            <v>TROŠKOVI MATERIJALA I ENERGIJE</v>
          </cell>
          <cell r="C455" t="str">
            <v>TROŠKOVI PLATNOG PROMETA I BANKARSKIH USLUGA</v>
          </cell>
          <cell r="D455">
            <v>0</v>
          </cell>
          <cell r="E455">
            <v>0</v>
          </cell>
          <cell r="F455">
            <v>10340.040000000001</v>
          </cell>
          <cell r="G455">
            <v>10340.040000000001</v>
          </cell>
          <cell r="H455">
            <v>0</v>
          </cell>
          <cell r="I455">
            <v>69999</v>
          </cell>
          <cell r="J455">
            <v>12.16</v>
          </cell>
          <cell r="K455">
            <v>36.04</v>
          </cell>
        </row>
        <row r="456">
          <cell r="A456" t="str">
            <v>579510</v>
          </cell>
          <cell r="B456" t="str">
            <v>TROŠKOVI USLUGA ODRŽAVANJA</v>
          </cell>
          <cell r="C456" t="str">
            <v>ZAKUPNINE</v>
          </cell>
          <cell r="D456">
            <v>0</v>
          </cell>
          <cell r="E456">
            <v>0</v>
          </cell>
          <cell r="F456">
            <v>14494.55</v>
          </cell>
          <cell r="G456">
            <v>14494.55</v>
          </cell>
          <cell r="H456">
            <v>0</v>
          </cell>
          <cell r="I456">
            <v>69999</v>
          </cell>
          <cell r="J456">
            <v>12.15</v>
          </cell>
          <cell r="K456">
            <v>36.049999999999997</v>
          </cell>
        </row>
        <row r="457">
          <cell r="A457" t="str">
            <v>579511</v>
          </cell>
          <cell r="B457" t="str">
            <v>POVRAT TROŠKOVA VEZANIH ZA RADNI ODNOS</v>
          </cell>
          <cell r="C457" t="str">
            <v>TROŠKOVI USLUGA STRUČNOG OBRAZOVANJA</v>
          </cell>
          <cell r="D457">
            <v>0</v>
          </cell>
          <cell r="E457">
            <v>0</v>
          </cell>
          <cell r="F457">
            <v>1275.04</v>
          </cell>
          <cell r="G457">
            <v>1275.04</v>
          </cell>
          <cell r="H457">
            <v>0</v>
          </cell>
          <cell r="I457">
            <v>69999</v>
          </cell>
          <cell r="J457">
            <v>12.19</v>
          </cell>
          <cell r="K457">
            <v>36.06</v>
          </cell>
        </row>
        <row r="458">
          <cell r="A458" t="str">
            <v>579512</v>
          </cell>
          <cell r="B458" t="str">
            <v>TROŠKOVI INTELEKTUALNIH I LIČNIH USLUGA</v>
          </cell>
          <cell r="C458" t="str">
            <v>OSTALI TROŠKOVI USLUGA</v>
          </cell>
          <cell r="D458">
            <v>0</v>
          </cell>
          <cell r="E458">
            <v>0</v>
          </cell>
          <cell r="F458">
            <v>24482.6</v>
          </cell>
          <cell r="G458">
            <v>24482.6</v>
          </cell>
          <cell r="H458">
            <v>0</v>
          </cell>
          <cell r="I458">
            <v>69999</v>
          </cell>
          <cell r="J458">
            <v>12.19</v>
          </cell>
          <cell r="K458">
            <v>36.07</v>
          </cell>
        </row>
        <row r="459">
          <cell r="A459" t="str">
            <v>6</v>
          </cell>
          <cell r="B459" t="str">
            <v>DAŽBINE KOJE NE ZAVISE OD POSLOVNOG REZULTATA</v>
          </cell>
          <cell r="C459" t="str">
            <v>INTERNI OBRAČUNSKI ODNOSI</v>
          </cell>
          <cell r="D459">
            <v>151.75</v>
          </cell>
          <cell r="E459">
            <v>151.75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6000</v>
          </cell>
          <cell r="B460" t="str">
            <v>TROŠKOVI USLUGA SAOBRAĆAJA I VEZA</v>
          </cell>
          <cell r="C460" t="str">
            <v>Interni prenosi sa izvoda</v>
          </cell>
          <cell r="D460">
            <v>143774206.97</v>
          </cell>
          <cell r="E460">
            <v>143774206.97994101</v>
          </cell>
          <cell r="F460">
            <v>2007461.13</v>
          </cell>
          <cell r="G460">
            <v>2007461.13</v>
          </cell>
          <cell r="H460">
            <v>-9.9410116672515869E-3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6001</v>
          </cell>
          <cell r="B461" t="str">
            <v>TROŠKOVI PREMIJA OSIGURANJA</v>
          </cell>
          <cell r="C461" t="str">
            <v>Interni odnosi potrazivanja I obaveze</v>
          </cell>
          <cell r="D461">
            <v>48195696.789999999</v>
          </cell>
          <cell r="E461">
            <v>48195696.769941002</v>
          </cell>
          <cell r="F461">
            <v>0</v>
          </cell>
          <cell r="G461">
            <v>0</v>
          </cell>
          <cell r="H461">
            <v>2.0058996975421906E-2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6002</v>
          </cell>
          <cell r="B462" t="str">
            <v>TROŠKOVI PLATNOG PROMETA I BANKARSKIH USLUGA</v>
          </cell>
          <cell r="C462" t="str">
            <v>Interni odnosi potrazivanja I obaveze-devizni racun</v>
          </cell>
          <cell r="D462">
            <v>10115858.119999999</v>
          </cell>
          <cell r="E462">
            <v>10115858.119999999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6004</v>
          </cell>
          <cell r="B463" t="str">
            <v>ZAKUPNINE</v>
          </cell>
          <cell r="C463" t="str">
            <v>Interni odnosi potrazivanja I obaveze-premija reosiguranja</v>
          </cell>
          <cell r="D463">
            <v>28524498.719999999</v>
          </cell>
          <cell r="E463">
            <v>28524498.719999999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6005</v>
          </cell>
          <cell r="B464" t="str">
            <v>TROŠKOVI USLUGA STRUČNOG OBRAZOVANJA</v>
          </cell>
          <cell r="C464" t="str">
            <v>Interni odnosi potrazivanja I obaveze-stete reosiguranja</v>
          </cell>
          <cell r="D464">
            <v>8177872.5</v>
          </cell>
          <cell r="E464">
            <v>8177872.5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6006</v>
          </cell>
          <cell r="B465" t="str">
            <v>OSTALI TROŠKOVI USLUGA</v>
          </cell>
          <cell r="C465" t="str">
            <v>Interni odnosi potrazivanja I obaveze-rezultat</v>
          </cell>
          <cell r="D465">
            <v>64020409.490000002</v>
          </cell>
          <cell r="E465">
            <v>64020409.490000002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6007</v>
          </cell>
          <cell r="B466" t="str">
            <v>AMORTIZACIJA</v>
          </cell>
          <cell r="C466" t="str">
            <v>INTERNI ODNOSI POTRAZIVANJA I OBAVEZE-ZA AKCIJE</v>
          </cell>
          <cell r="D466">
            <v>3403.96</v>
          </cell>
          <cell r="E466">
            <v>3403.96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6008</v>
          </cell>
          <cell r="B467" t="str">
            <v>TROŠKOVI ZARADA</v>
          </cell>
          <cell r="C467" t="str">
            <v>INTERNI ODNOSI POTRAZIVANJA I OBAVEZE-MZK</v>
          </cell>
          <cell r="D467">
            <v>5560.33</v>
          </cell>
          <cell r="E467">
            <v>5560.33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6009</v>
          </cell>
          <cell r="B468" t="str">
            <v>TROŠKOVI POREZA I DOPRINOSA NA ZARADE</v>
          </cell>
          <cell r="C468" t="str">
            <v>INTERNI ODNOSI POTRAZIVANJA I OBAVEZE-SAOSIGURANJE PO OSNOVU ŠTETA</v>
          </cell>
          <cell r="D468">
            <v>5944997.2800000003</v>
          </cell>
          <cell r="E468">
            <v>5944997.2800000003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7000</v>
          </cell>
          <cell r="B469" t="str">
            <v>OSTALI TROŠKOVI RADA</v>
          </cell>
          <cell r="C469" t="str">
            <v>BRUTO LIKVIDIRANE ŠTETE</v>
          </cell>
          <cell r="D469">
            <v>0</v>
          </cell>
          <cell r="E469">
            <v>0</v>
          </cell>
          <cell r="F469">
            <v>3894959.35</v>
          </cell>
          <cell r="G469">
            <v>0</v>
          </cell>
          <cell r="H469">
            <v>3894959.35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700000</v>
          </cell>
          <cell r="B470" t="str">
            <v>TROŠKOVI USLUGA FIZIČKIH LICA KOJI NE OBAVLJAJU DJELATNOST</v>
          </cell>
          <cell r="C470" t="str">
            <v>KONTO SUMARNIH ZATVARANJA PRIHODA I RASHODA NA KRAJU GODINE</v>
          </cell>
          <cell r="D470">
            <v>51529273.675788999</v>
          </cell>
          <cell r="E470">
            <v>51529424.898962997</v>
          </cell>
          <cell r="F470">
            <v>151.22</v>
          </cell>
          <cell r="G470">
            <v>0</v>
          </cell>
          <cell r="H470">
            <v>-3.1739982962619706E-3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7001</v>
          </cell>
          <cell r="B471" t="str">
            <v>TROŠKOVI REPREZENTACIJE,REKLAME,SAJMOVA</v>
          </cell>
          <cell r="C471" t="str">
            <v>REGRESI</v>
          </cell>
          <cell r="D471">
            <v>0</v>
          </cell>
          <cell r="E471">
            <v>0</v>
          </cell>
          <cell r="F471">
            <v>0</v>
          </cell>
          <cell r="G471">
            <v>47736.97</v>
          </cell>
          <cell r="H471">
            <v>-47736.97</v>
          </cell>
          <cell r="I471">
            <v>36999</v>
          </cell>
          <cell r="J471">
            <v>9.0299999999999994</v>
          </cell>
          <cell r="K471">
            <v>0</v>
          </cell>
        </row>
        <row r="472">
          <cell r="A472" t="str">
            <v>7003</v>
          </cell>
          <cell r="B472" t="str">
            <v>TROŠKOVI MATERIJALA I ENERGIJE</v>
          </cell>
          <cell r="C472" t="str">
            <v>UMANJENJE ZA UDJELE SAOSIGURAVAČA</v>
          </cell>
          <cell r="D472">
            <v>0</v>
          </cell>
          <cell r="E472">
            <v>0</v>
          </cell>
          <cell r="F472">
            <v>0</v>
          </cell>
          <cell r="G472">
            <v>126066.39</v>
          </cell>
          <cell r="H472">
            <v>-126066.39</v>
          </cell>
          <cell r="I472">
            <v>40999</v>
          </cell>
          <cell r="J472">
            <v>9.0500000000000007</v>
          </cell>
          <cell r="K472">
            <v>0</v>
          </cell>
        </row>
        <row r="473">
          <cell r="A473" t="str">
            <v>70040</v>
          </cell>
          <cell r="B473" t="str">
            <v>TROŠKOVI USLUGA ODRŽAVANJA</v>
          </cell>
          <cell r="C473" t="str">
            <v>UMANJENJE ZA UDJELE REOSIGURAVAČA</v>
          </cell>
          <cell r="D473">
            <v>0</v>
          </cell>
          <cell r="E473">
            <v>0</v>
          </cell>
          <cell r="F473">
            <v>0</v>
          </cell>
          <cell r="G473">
            <v>206643.33</v>
          </cell>
          <cell r="H473">
            <v>-206643.33</v>
          </cell>
          <cell r="I473">
            <v>42999</v>
          </cell>
          <cell r="J473">
            <v>9.0500000000000007</v>
          </cell>
          <cell r="K473">
            <v>0</v>
          </cell>
        </row>
        <row r="474">
          <cell r="A474" t="str">
            <v>70041</v>
          </cell>
          <cell r="B474" t="str">
            <v>POVRAT TROŠKOVA VEZANIH ZA RADNI ODNOS</v>
          </cell>
          <cell r="C474" t="str">
            <v>UMANJENJE ZA UDJELE REOSIGURAVAČA-TRIGLAV</v>
          </cell>
          <cell r="D474">
            <v>0</v>
          </cell>
          <cell r="E474">
            <v>0</v>
          </cell>
          <cell r="F474">
            <v>0</v>
          </cell>
          <cell r="G474">
            <v>191257.16</v>
          </cell>
          <cell r="H474">
            <v>-191257.16</v>
          </cell>
          <cell r="I474">
            <v>42999</v>
          </cell>
          <cell r="J474">
            <v>9.0500000000000007</v>
          </cell>
          <cell r="K474">
            <v>0</v>
          </cell>
        </row>
        <row r="475">
          <cell r="A475" t="str">
            <v>70050</v>
          </cell>
          <cell r="B475" t="str">
            <v>TROŠKOVI INTELEKTUALNIH I LIČNIH USLUGA</v>
          </cell>
          <cell r="C475" t="str">
            <v>PROMJENE BRUTO REZERVISANJA ZA NASTALE PRIJAVLJENE ŠTETE</v>
          </cell>
          <cell r="D475">
            <v>0</v>
          </cell>
          <cell r="E475">
            <v>0</v>
          </cell>
          <cell r="F475">
            <v>615892.56000000006</v>
          </cell>
          <cell r="G475">
            <v>1292969.99</v>
          </cell>
          <cell r="H475">
            <v>-677077.42999999993</v>
          </cell>
          <cell r="I475">
            <v>45999</v>
          </cell>
          <cell r="J475">
            <v>9.06</v>
          </cell>
          <cell r="K475">
            <v>0</v>
          </cell>
        </row>
        <row r="476">
          <cell r="A476" t="str">
            <v>70052</v>
          </cell>
          <cell r="B476" t="str">
            <v>DAŽBINE KOJE NE ZAVISE OD POSLOVNOG REZULTATA</v>
          </cell>
          <cell r="C476" t="str">
            <v>PROMJENE BRUTO REZERVISANJA ZA TROSKOVE LIKVIDACIJE</v>
          </cell>
          <cell r="D476">
            <v>0</v>
          </cell>
          <cell r="E476">
            <v>0</v>
          </cell>
          <cell r="F476">
            <v>46409.57</v>
          </cell>
          <cell r="G476">
            <v>161995.59</v>
          </cell>
          <cell r="H476">
            <v>-115586.01999999999</v>
          </cell>
          <cell r="I476">
            <v>45999</v>
          </cell>
          <cell r="J476">
            <v>9.1</v>
          </cell>
          <cell r="K476">
            <v>0</v>
          </cell>
        </row>
        <row r="477">
          <cell r="A477" t="str">
            <v>7006</v>
          </cell>
          <cell r="B477" t="str">
            <v>TROŠKOVI USLUGA SAOBRAĆAJA I VEZA</v>
          </cell>
          <cell r="C477" t="str">
            <v>PROMJENE BRUTO REZERVISANJA ZA ŠTETE,UDIO SAOSIGURAVAČA I REOSIGURAVAČA</v>
          </cell>
          <cell r="D477">
            <v>0</v>
          </cell>
          <cell r="E477">
            <v>0</v>
          </cell>
          <cell r="F477">
            <v>294514.78000000003</v>
          </cell>
          <cell r="G477">
            <v>71058.350000000006</v>
          </cell>
          <cell r="H477">
            <v>223456.43000000002</v>
          </cell>
          <cell r="I477">
            <v>46999</v>
          </cell>
          <cell r="J477">
            <v>9.07</v>
          </cell>
          <cell r="K477">
            <v>0</v>
          </cell>
        </row>
        <row r="478">
          <cell r="A478" t="str">
            <v>7010</v>
          </cell>
          <cell r="B478" t="str">
            <v>TROŠKOVI PREMIJA OSIGURANJA</v>
          </cell>
          <cell r="C478" t="str">
            <v>NETO TROŠKOVI PREVENTIVNE AKTIVNOSTI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75999</v>
          </cell>
          <cell r="J478">
            <v>11.01</v>
          </cell>
          <cell r="K478">
            <v>0</v>
          </cell>
        </row>
        <row r="479">
          <cell r="A479" t="str">
            <v>7011</v>
          </cell>
          <cell r="C479" t="str">
            <v>TROŠKOVI GARANTNOG FONDA</v>
          </cell>
          <cell r="D479">
            <v>0</v>
          </cell>
          <cell r="E479">
            <v>0</v>
          </cell>
          <cell r="F479">
            <v>127700.91</v>
          </cell>
          <cell r="G479">
            <v>0</v>
          </cell>
          <cell r="H479">
            <v>127700.91</v>
          </cell>
          <cell r="I479">
            <v>76999</v>
          </cell>
          <cell r="J479">
            <v>11.03</v>
          </cell>
          <cell r="K479">
            <v>0</v>
          </cell>
        </row>
        <row r="480">
          <cell r="A480" t="str">
            <v>7012</v>
          </cell>
          <cell r="C480" t="str">
            <v>Pokriće troškova nadzornog organa</v>
          </cell>
          <cell r="D480">
            <v>0</v>
          </cell>
          <cell r="E480">
            <v>0</v>
          </cell>
          <cell r="F480">
            <v>73997.009999999995</v>
          </cell>
          <cell r="G480">
            <v>0</v>
          </cell>
          <cell r="H480">
            <v>73997.009999999995</v>
          </cell>
          <cell r="I480">
            <v>77999</v>
          </cell>
          <cell r="J480">
            <v>11.04</v>
          </cell>
          <cell r="K480">
            <v>0</v>
          </cell>
        </row>
        <row r="481">
          <cell r="A481" t="str">
            <v>7013</v>
          </cell>
          <cell r="C481" t="str">
            <v>Troškovi ispravke vrijednosti premije osiguranja</v>
          </cell>
          <cell r="D481">
            <v>0</v>
          </cell>
          <cell r="E481">
            <v>0</v>
          </cell>
          <cell r="F481">
            <v>106231.94</v>
          </cell>
          <cell r="G481">
            <v>0</v>
          </cell>
          <cell r="H481">
            <v>106231.94</v>
          </cell>
          <cell r="I481">
            <v>77999</v>
          </cell>
          <cell r="J481">
            <v>11.05</v>
          </cell>
          <cell r="K481">
            <v>0</v>
          </cell>
        </row>
        <row r="482">
          <cell r="A482" t="str">
            <v>701322</v>
          </cell>
          <cell r="C482" t="str">
            <v>TROŠKOVI ISPRAVKE VRIJEDNOSTI REGRESA</v>
          </cell>
          <cell r="D482">
            <v>0</v>
          </cell>
          <cell r="E482">
            <v>0</v>
          </cell>
          <cell r="F482">
            <v>1989.3</v>
          </cell>
          <cell r="G482">
            <v>2019.4</v>
          </cell>
          <cell r="H482">
            <v>-30.100000000000136</v>
          </cell>
          <cell r="I482">
            <v>77999</v>
          </cell>
          <cell r="J482">
            <v>11.05</v>
          </cell>
          <cell r="K482">
            <v>0</v>
          </cell>
        </row>
        <row r="483">
          <cell r="A483" t="str">
            <v>7014</v>
          </cell>
          <cell r="C483" t="str">
            <v>POŽARNA TAKSA</v>
          </cell>
          <cell r="D483">
            <v>0</v>
          </cell>
          <cell r="E483">
            <v>0</v>
          </cell>
          <cell r="F483">
            <v>12753.18</v>
          </cell>
          <cell r="G483">
            <v>0</v>
          </cell>
          <cell r="H483">
            <v>12753.18</v>
          </cell>
          <cell r="I483">
            <v>77999</v>
          </cell>
          <cell r="J483">
            <v>11.02</v>
          </cell>
          <cell r="K483">
            <v>0</v>
          </cell>
        </row>
        <row r="484">
          <cell r="A484" t="str">
            <v>702</v>
          </cell>
          <cell r="C484" t="str">
            <v>Rashodi za neto troškove sticanja osiguranja</v>
          </cell>
          <cell r="D484">
            <v>0</v>
          </cell>
          <cell r="E484">
            <v>0</v>
          </cell>
          <cell r="F484">
            <v>176588.81</v>
          </cell>
          <cell r="G484">
            <v>0</v>
          </cell>
          <cell r="H484">
            <v>176588.81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703</v>
          </cell>
          <cell r="C485" t="str">
            <v>Rashodi amortizacije sredstava, potrebnih za poslovanje</v>
          </cell>
          <cell r="D485">
            <v>0</v>
          </cell>
          <cell r="E485">
            <v>0</v>
          </cell>
          <cell r="F485">
            <v>132333.66</v>
          </cell>
          <cell r="G485">
            <v>0</v>
          </cell>
          <cell r="H485">
            <v>132333.66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704</v>
          </cell>
          <cell r="C486" t="str">
            <v>Rashodi za troškove rada</v>
          </cell>
          <cell r="D486">
            <v>0</v>
          </cell>
          <cell r="E486">
            <v>0</v>
          </cell>
          <cell r="F486">
            <v>1251514.1000000001</v>
          </cell>
          <cell r="G486">
            <v>0</v>
          </cell>
          <cell r="H486">
            <v>1251514.1000000001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705</v>
          </cell>
          <cell r="C487" t="str">
            <v>Rashodi za ostale operativne troškove</v>
          </cell>
          <cell r="D487">
            <v>0</v>
          </cell>
          <cell r="E487">
            <v>0</v>
          </cell>
          <cell r="F487">
            <v>1502984.99</v>
          </cell>
          <cell r="G487">
            <v>0.12</v>
          </cell>
          <cell r="H487">
            <v>1502984.8699999999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7302</v>
          </cell>
          <cell r="C488" t="str">
            <v>Rashodi za kamate iz finansijskog lizinga</v>
          </cell>
          <cell r="D488">
            <v>0</v>
          </cell>
          <cell r="E488">
            <v>0</v>
          </cell>
          <cell r="F488">
            <v>335.38</v>
          </cell>
          <cell r="G488">
            <v>0</v>
          </cell>
          <cell r="H488">
            <v>335.38</v>
          </cell>
          <cell r="I488">
            <v>423999</v>
          </cell>
          <cell r="J488">
            <v>13.09</v>
          </cell>
          <cell r="K488">
            <v>0</v>
          </cell>
        </row>
        <row r="489">
          <cell r="A489" t="str">
            <v>7308</v>
          </cell>
          <cell r="C489" t="str">
            <v>Drugi kamatni rashodi</v>
          </cell>
          <cell r="D489">
            <v>0</v>
          </cell>
          <cell r="E489">
            <v>0</v>
          </cell>
          <cell r="F489">
            <v>99653.22</v>
          </cell>
          <cell r="G489">
            <v>0</v>
          </cell>
          <cell r="H489">
            <v>99653.22</v>
          </cell>
          <cell r="I489">
            <v>423999</v>
          </cell>
          <cell r="J489">
            <v>13.09</v>
          </cell>
          <cell r="K489">
            <v>0</v>
          </cell>
        </row>
        <row r="490">
          <cell r="A490" t="str">
            <v>7340</v>
          </cell>
          <cell r="C490" t="str">
            <v>Rashodi od umanjenja vrijednosti finansijskih sredstava, raspoloživih za prodaju, vrijednovani po fer vrijednosti iznad visine kapitala</v>
          </cell>
          <cell r="D490">
            <v>0</v>
          </cell>
          <cell r="E490">
            <v>0</v>
          </cell>
          <cell r="F490">
            <v>2950.43</v>
          </cell>
          <cell r="G490">
            <v>0</v>
          </cell>
          <cell r="H490">
            <v>2950.43</v>
          </cell>
          <cell r="I490">
            <v>444999</v>
          </cell>
          <cell r="J490">
            <v>13.11</v>
          </cell>
          <cell r="K490">
            <v>0</v>
          </cell>
        </row>
        <row r="491">
          <cell r="A491" t="str">
            <v>736001</v>
          </cell>
          <cell r="C491" t="str">
            <v>DRUGI RASHODI IZ FINANSIJSKIH OBAVEZA-ODRŽAVANJE EUROOBVEZNICA</v>
          </cell>
          <cell r="D491">
            <v>0</v>
          </cell>
          <cell r="E491">
            <v>0</v>
          </cell>
          <cell r="F491">
            <v>8188.55</v>
          </cell>
          <cell r="G491">
            <v>0</v>
          </cell>
          <cell r="H491">
            <v>8188.55</v>
          </cell>
          <cell r="I491">
            <v>431999</v>
          </cell>
          <cell r="J491">
            <v>13.28</v>
          </cell>
          <cell r="K491">
            <v>0</v>
          </cell>
        </row>
        <row r="492">
          <cell r="A492" t="str">
            <v>7400</v>
          </cell>
          <cell r="C492" t="str">
            <v>Amortizacija investicionih nekretnina</v>
          </cell>
          <cell r="D492">
            <v>0</v>
          </cell>
          <cell r="E492">
            <v>0</v>
          </cell>
          <cell r="F492">
            <v>13998.18</v>
          </cell>
          <cell r="G492">
            <v>0</v>
          </cell>
          <cell r="H492">
            <v>13998.18</v>
          </cell>
          <cell r="I492">
            <v>414999</v>
          </cell>
          <cell r="J492">
            <v>13.14</v>
          </cell>
          <cell r="K492">
            <v>0</v>
          </cell>
        </row>
        <row r="493">
          <cell r="A493" t="str">
            <v>7461</v>
          </cell>
          <cell r="C493" t="str">
            <v>Rashodi od umanjenja vrijednosti drugih nekretnina, postrojenja i opreme, koji nisu namijenjeni neposrednom obavljanju djelatnosti osiguranja</v>
          </cell>
          <cell r="D493">
            <v>0</v>
          </cell>
          <cell r="E493">
            <v>0</v>
          </cell>
          <cell r="F493">
            <v>423.97</v>
          </cell>
          <cell r="G493">
            <v>0</v>
          </cell>
          <cell r="H493">
            <v>423.97</v>
          </cell>
          <cell r="I493">
            <v>493999</v>
          </cell>
          <cell r="J493">
            <v>13.27</v>
          </cell>
          <cell r="K493">
            <v>0</v>
          </cell>
        </row>
        <row r="494">
          <cell r="A494" t="str">
            <v>7490</v>
          </cell>
          <cell r="C494" t="str">
            <v>Ostali neposlovni i vanredni rashodi</v>
          </cell>
          <cell r="D494">
            <v>0</v>
          </cell>
          <cell r="E494">
            <v>0</v>
          </cell>
          <cell r="F494">
            <v>3338.26</v>
          </cell>
          <cell r="G494">
            <v>0</v>
          </cell>
          <cell r="H494">
            <v>3338.26</v>
          </cell>
          <cell r="I494">
            <v>493999</v>
          </cell>
          <cell r="J494">
            <v>13.28</v>
          </cell>
          <cell r="K494">
            <v>0</v>
          </cell>
        </row>
        <row r="495">
          <cell r="A495" t="str">
            <v>7500</v>
          </cell>
          <cell r="C495" t="str">
            <v>Obračunate bruto premije osiguranja u državi</v>
          </cell>
          <cell r="D495">
            <v>0</v>
          </cell>
          <cell r="E495">
            <v>0</v>
          </cell>
          <cell r="F495">
            <v>0</v>
          </cell>
          <cell r="G495">
            <v>6607015.2999999998</v>
          </cell>
          <cell r="H495">
            <v>-6607015.2999999998</v>
          </cell>
          <cell r="I495">
            <v>6999</v>
          </cell>
          <cell r="J495">
            <v>7.01</v>
          </cell>
          <cell r="K495">
            <v>0</v>
          </cell>
        </row>
        <row r="496">
          <cell r="A496" t="str">
            <v>7550</v>
          </cell>
          <cell r="C496" t="str">
            <v>Smanjenje za udjele reosiguravača(reos.mzk) u premijama osiguranja i za udjele retrocesionara u premijama reosiguranja u državi</v>
          </cell>
          <cell r="D496">
            <v>0</v>
          </cell>
          <cell r="E496">
            <v>0</v>
          </cell>
          <cell r="F496">
            <v>18741.98</v>
          </cell>
          <cell r="G496">
            <v>0</v>
          </cell>
          <cell r="H496">
            <v>18741.98</v>
          </cell>
          <cell r="I496">
            <v>18999</v>
          </cell>
          <cell r="J496">
            <v>7.05</v>
          </cell>
          <cell r="K496">
            <v>0</v>
          </cell>
        </row>
        <row r="497">
          <cell r="A497" t="str">
            <v>7551</v>
          </cell>
          <cell r="C497" t="str">
            <v>Smanjenje za udjele reosiguravača u premijama osiguranja i za udjele retrocesionara u premijama reosiguranja u inostranstvu</v>
          </cell>
          <cell r="D497">
            <v>0</v>
          </cell>
          <cell r="E497">
            <v>0</v>
          </cell>
          <cell r="F497">
            <v>412349.41</v>
          </cell>
          <cell r="G497">
            <v>0</v>
          </cell>
          <cell r="H497">
            <v>412349.41</v>
          </cell>
          <cell r="I497">
            <v>18999</v>
          </cell>
          <cell r="J497">
            <v>7.05</v>
          </cell>
          <cell r="K497">
            <v>0</v>
          </cell>
        </row>
        <row r="498">
          <cell r="A498" t="str">
            <v>75580</v>
          </cell>
          <cell r="C498" t="str">
            <v>Smanjenje za udjele reosiguravača u premijama osiguranja i za udjele retrocesionara u premijama reosiguranja u inostranstvu-povezana pravna lica-TRIGLAV</v>
          </cell>
          <cell r="D498">
            <v>0</v>
          </cell>
          <cell r="E498">
            <v>0</v>
          </cell>
          <cell r="F498">
            <v>312825.78000000003</v>
          </cell>
          <cell r="G498">
            <v>0</v>
          </cell>
          <cell r="H498">
            <v>312825.78000000003</v>
          </cell>
          <cell r="I498">
            <v>16999</v>
          </cell>
          <cell r="J498">
            <v>7.05</v>
          </cell>
          <cell r="K498">
            <v>0</v>
          </cell>
        </row>
        <row r="499">
          <cell r="A499" t="str">
            <v>75581</v>
          </cell>
          <cell r="C499" t="str">
            <v>Smanjenje za udjele reosiguravača u premijama osiguranja i za udjele retrocesionara u premijama reosiguranja u inostranstvu-povezana pravna lica-TRIGLAV RE</v>
          </cell>
          <cell r="D499">
            <v>0</v>
          </cell>
          <cell r="E499">
            <v>0</v>
          </cell>
          <cell r="F499">
            <v>542200.29</v>
          </cell>
          <cell r="G499">
            <v>0</v>
          </cell>
          <cell r="H499">
            <v>542200.29</v>
          </cell>
          <cell r="I499">
            <v>16999</v>
          </cell>
          <cell r="J499">
            <v>7.05</v>
          </cell>
          <cell r="K499">
            <v>0</v>
          </cell>
        </row>
        <row r="500">
          <cell r="A500" t="str">
            <v>7560</v>
          </cell>
          <cell r="C500" t="str">
            <v>Promjene bruto prenosnih premija u državi</v>
          </cell>
          <cell r="D500">
            <v>0</v>
          </cell>
          <cell r="E500">
            <v>0</v>
          </cell>
          <cell r="F500">
            <v>550755.56999999995</v>
          </cell>
          <cell r="G500">
            <v>1120478.22</v>
          </cell>
          <cell r="H500">
            <v>-569722.65</v>
          </cell>
          <cell r="I500">
            <v>19999</v>
          </cell>
          <cell r="J500">
            <v>7.06</v>
          </cell>
          <cell r="K500">
            <v>0</v>
          </cell>
        </row>
        <row r="501">
          <cell r="A501" t="str">
            <v>7562</v>
          </cell>
          <cell r="C501" t="str">
            <v>Promjene bruto prenosnih premija za troškove pribave</v>
          </cell>
          <cell r="D501">
            <v>0</v>
          </cell>
          <cell r="E501">
            <v>0</v>
          </cell>
          <cell r="F501">
            <v>275082.52</v>
          </cell>
          <cell r="G501">
            <v>66316.78</v>
          </cell>
          <cell r="H501">
            <v>208765.74000000002</v>
          </cell>
          <cell r="I501">
            <v>19999</v>
          </cell>
          <cell r="J501">
            <v>12.02</v>
          </cell>
          <cell r="K501">
            <v>0</v>
          </cell>
        </row>
        <row r="502">
          <cell r="A502" t="str">
            <v>7580</v>
          </cell>
          <cell r="C502" t="str">
            <v>Promjene prenosnih premija za reosiguravajući dio u državi</v>
          </cell>
          <cell r="D502">
            <v>0</v>
          </cell>
          <cell r="E502">
            <v>0</v>
          </cell>
          <cell r="F502">
            <v>342993.68</v>
          </cell>
          <cell r="G502">
            <v>209253.7</v>
          </cell>
          <cell r="H502">
            <v>133739.97999999998</v>
          </cell>
          <cell r="I502">
            <v>20999</v>
          </cell>
          <cell r="J502">
            <v>7.08</v>
          </cell>
          <cell r="K502">
            <v>0</v>
          </cell>
        </row>
        <row r="503">
          <cell r="A503" t="str">
            <v>7600</v>
          </cell>
          <cell r="C503" t="str">
            <v>Prihodi od prodaje zelenih karti</v>
          </cell>
          <cell r="D503">
            <v>0</v>
          </cell>
          <cell r="E503">
            <v>0</v>
          </cell>
          <cell r="F503">
            <v>0</v>
          </cell>
          <cell r="G503">
            <v>121200</v>
          </cell>
          <cell r="H503">
            <v>-121200</v>
          </cell>
          <cell r="I503">
            <v>30999</v>
          </cell>
          <cell r="J503">
            <v>8.01</v>
          </cell>
          <cell r="K503">
            <v>0</v>
          </cell>
        </row>
        <row r="504">
          <cell r="A504" t="str">
            <v>7601</v>
          </cell>
          <cell r="C504" t="str">
            <v>Prihodi od usluga procjene šteta</v>
          </cell>
          <cell r="D504">
            <v>0</v>
          </cell>
          <cell r="E504">
            <v>0</v>
          </cell>
          <cell r="F504">
            <v>0</v>
          </cell>
          <cell r="G504">
            <v>38035.93</v>
          </cell>
          <cell r="H504">
            <v>-38035.93</v>
          </cell>
          <cell r="I504">
            <v>30999</v>
          </cell>
          <cell r="J504">
            <v>8.01</v>
          </cell>
          <cell r="K504">
            <v>0</v>
          </cell>
        </row>
        <row r="505">
          <cell r="A505" t="str">
            <v>7602</v>
          </cell>
          <cell r="C505" t="str">
            <v>PRIHODI OD USLUGA ZA OBAVLJENE DRUGE POSLOVE OSIGURANJA</v>
          </cell>
          <cell r="D505">
            <v>0</v>
          </cell>
          <cell r="E505">
            <v>0</v>
          </cell>
          <cell r="F505">
            <v>0</v>
          </cell>
          <cell r="G505">
            <v>182543.78</v>
          </cell>
          <cell r="H505">
            <v>-182543.78</v>
          </cell>
          <cell r="I505">
            <v>30999</v>
          </cell>
          <cell r="J505">
            <v>8.01</v>
          </cell>
          <cell r="K505">
            <v>0</v>
          </cell>
        </row>
        <row r="506">
          <cell r="A506" t="str">
            <v>7606</v>
          </cell>
          <cell r="C506" t="str">
            <v>Prihodi od provizija po ugovorima o reosiguranju</v>
          </cell>
          <cell r="D506">
            <v>0</v>
          </cell>
          <cell r="E506">
            <v>0</v>
          </cell>
          <cell r="F506">
            <v>0</v>
          </cell>
          <cell r="G506">
            <v>29208.73</v>
          </cell>
          <cell r="H506">
            <v>-29208.73</v>
          </cell>
          <cell r="I506">
            <v>73999</v>
          </cell>
          <cell r="J506">
            <v>8.01</v>
          </cell>
          <cell r="K506">
            <v>0</v>
          </cell>
        </row>
        <row r="507">
          <cell r="A507" t="str">
            <v>76068</v>
          </cell>
          <cell r="C507" t="str">
            <v>Prihodi od provizija po ugovorima o reosiguranju-povezana pravna lica-TRIGLAV</v>
          </cell>
          <cell r="D507">
            <v>0</v>
          </cell>
          <cell r="E507">
            <v>0</v>
          </cell>
          <cell r="F507">
            <v>0</v>
          </cell>
          <cell r="G507">
            <v>27784.35</v>
          </cell>
          <cell r="H507">
            <v>-27784.35</v>
          </cell>
          <cell r="I507">
            <v>71999</v>
          </cell>
          <cell r="J507">
            <v>8.01</v>
          </cell>
          <cell r="K507">
            <v>0</v>
          </cell>
        </row>
        <row r="508">
          <cell r="A508" t="str">
            <v>760680</v>
          </cell>
          <cell r="C508" t="str">
            <v>Prihodi od provizija po ugovorima o reosiguranju-povezana pravna lica-TRIGLAV-RE</v>
          </cell>
          <cell r="D508">
            <v>0</v>
          </cell>
          <cell r="E508">
            <v>0</v>
          </cell>
          <cell r="F508">
            <v>0</v>
          </cell>
          <cell r="G508">
            <v>23793.89</v>
          </cell>
          <cell r="H508">
            <v>-23793.89</v>
          </cell>
          <cell r="I508">
            <v>71999</v>
          </cell>
          <cell r="J508">
            <v>8.01</v>
          </cell>
          <cell r="K508">
            <v>0</v>
          </cell>
        </row>
        <row r="509">
          <cell r="A509" t="str">
            <v>7690</v>
          </cell>
          <cell r="C509" t="str">
            <v>Prihodi od naplaćenih potraživanja iz ranijih godina</v>
          </cell>
          <cell r="D509">
            <v>0</v>
          </cell>
          <cell r="E509">
            <v>0</v>
          </cell>
          <cell r="F509">
            <v>0</v>
          </cell>
          <cell r="G509">
            <v>900</v>
          </cell>
          <cell r="H509">
            <v>-900</v>
          </cell>
          <cell r="I509">
            <v>30999</v>
          </cell>
          <cell r="J509">
            <v>8.0399999999999991</v>
          </cell>
          <cell r="K509">
            <v>0</v>
          </cell>
        </row>
        <row r="510">
          <cell r="A510" t="str">
            <v>7700</v>
          </cell>
          <cell r="B510">
            <v>0</v>
          </cell>
          <cell r="C510" t="str">
            <v>Kamate od finansijskih sredstava, iskazanih po nabavnoj vrednosti</v>
          </cell>
          <cell r="D510">
            <v>0</v>
          </cell>
          <cell r="E510">
            <v>0</v>
          </cell>
          <cell r="F510">
            <v>0</v>
          </cell>
          <cell r="G510">
            <v>4641.5600000000004</v>
          </cell>
          <cell r="H510">
            <v>-4641.5600000000004</v>
          </cell>
          <cell r="I510">
            <v>383999</v>
          </cell>
          <cell r="J510">
            <v>13.02</v>
          </cell>
          <cell r="K510">
            <v>0</v>
          </cell>
        </row>
        <row r="511">
          <cell r="A511" t="str">
            <v>77002</v>
          </cell>
          <cell r="B511">
            <v>0</v>
          </cell>
          <cell r="C511" t="str">
            <v>KAMATE OD PLASMANA STRATESKIM PARTNERIMA KOJI NE SLUZE ZA POKRICE TEHNICKIH REZERVI</v>
          </cell>
          <cell r="D511">
            <v>0</v>
          </cell>
          <cell r="E511">
            <v>0</v>
          </cell>
          <cell r="F511">
            <v>0</v>
          </cell>
          <cell r="G511">
            <v>10622.97</v>
          </cell>
          <cell r="H511">
            <v>-10622.97</v>
          </cell>
          <cell r="I511">
            <v>383999</v>
          </cell>
          <cell r="J511">
            <v>13.17</v>
          </cell>
          <cell r="K511">
            <v>0</v>
          </cell>
        </row>
        <row r="512">
          <cell r="A512" t="str">
            <v>7706</v>
          </cell>
          <cell r="B512">
            <v>0</v>
          </cell>
          <cell r="C512" t="str">
            <v>Kamate od finansijskih sredstava, raspoloživih za prodaju-EURO OBVEZNICE</v>
          </cell>
          <cell r="D512">
            <v>0</v>
          </cell>
          <cell r="E512">
            <v>0</v>
          </cell>
          <cell r="F512">
            <v>35534.339999999997</v>
          </cell>
          <cell r="G512">
            <v>304778.11</v>
          </cell>
          <cell r="H512">
            <v>-269243.77</v>
          </cell>
          <cell r="I512">
            <v>383999</v>
          </cell>
          <cell r="J512">
            <v>13.02</v>
          </cell>
          <cell r="K512">
            <v>0</v>
          </cell>
        </row>
        <row r="513">
          <cell r="A513" t="str">
            <v>7709</v>
          </cell>
          <cell r="B513">
            <v>0</v>
          </cell>
          <cell r="C513" t="str">
            <v>Drugi kamatni prihodi</v>
          </cell>
          <cell r="D513">
            <v>0</v>
          </cell>
          <cell r="E513">
            <v>0</v>
          </cell>
          <cell r="F513">
            <v>0</v>
          </cell>
          <cell r="G513">
            <v>0.56999999999999995</v>
          </cell>
          <cell r="H513">
            <v>-0.56999999999999995</v>
          </cell>
          <cell r="I513">
            <v>383999</v>
          </cell>
          <cell r="J513">
            <v>13.02</v>
          </cell>
          <cell r="K513">
            <v>0</v>
          </cell>
        </row>
        <row r="514">
          <cell r="A514" t="str">
            <v>77090</v>
          </cell>
          <cell r="C514" t="str">
            <v>Prihodi od razlike prodatih stanova u Nikšiću</v>
          </cell>
          <cell r="D514">
            <v>0</v>
          </cell>
          <cell r="E514">
            <v>0</v>
          </cell>
          <cell r="F514">
            <v>0</v>
          </cell>
          <cell r="G514">
            <v>12569.98</v>
          </cell>
          <cell r="H514">
            <v>-12569.98</v>
          </cell>
          <cell r="I514">
            <v>402999</v>
          </cell>
          <cell r="J514">
            <v>13.04</v>
          </cell>
          <cell r="K514">
            <v>0</v>
          </cell>
        </row>
        <row r="515">
          <cell r="A515" t="str">
            <v>77098</v>
          </cell>
          <cell r="C515" t="str">
            <v>DRUGI KAMATNI PRIHODI-LOVĆEN AUTO</v>
          </cell>
          <cell r="D515">
            <v>0</v>
          </cell>
          <cell r="E515">
            <v>0</v>
          </cell>
          <cell r="F515">
            <v>0</v>
          </cell>
          <cell r="G515">
            <v>16014.89</v>
          </cell>
          <cell r="H515">
            <v>-16014.89</v>
          </cell>
          <cell r="I515">
            <v>383999</v>
          </cell>
          <cell r="J515">
            <v>13.17</v>
          </cell>
          <cell r="K515">
            <v>0</v>
          </cell>
        </row>
        <row r="516">
          <cell r="A516" t="str">
            <v>7740</v>
          </cell>
          <cell r="C516" t="str">
            <v>Pozitivne kursne razlike</v>
          </cell>
          <cell r="D516">
            <v>0</v>
          </cell>
          <cell r="E516">
            <v>0</v>
          </cell>
          <cell r="F516">
            <v>0</v>
          </cell>
          <cell r="G516">
            <v>1018.69</v>
          </cell>
          <cell r="H516">
            <v>-1018.69</v>
          </cell>
          <cell r="I516">
            <v>480999</v>
          </cell>
          <cell r="J516">
            <v>13.06</v>
          </cell>
          <cell r="K516">
            <v>0</v>
          </cell>
        </row>
        <row r="517">
          <cell r="A517" t="str">
            <v>7820</v>
          </cell>
          <cell r="C517" t="str">
            <v>Primljene zakupnine i drugi  prihodi od investicionih nekretnina</v>
          </cell>
          <cell r="D517">
            <v>0</v>
          </cell>
          <cell r="E517">
            <v>0</v>
          </cell>
          <cell r="F517">
            <v>0</v>
          </cell>
          <cell r="G517">
            <v>7611.09</v>
          </cell>
          <cell r="H517">
            <v>-7611.09</v>
          </cell>
          <cell r="I517">
            <v>379999</v>
          </cell>
          <cell r="J517">
            <v>13.07</v>
          </cell>
        </row>
        <row r="518">
          <cell r="A518" t="str">
            <v>7821</v>
          </cell>
          <cell r="C518" t="str">
            <v>PRIMLJENE ZAKUPNINE -POSLOVNE ZGRADE</v>
          </cell>
          <cell r="D518">
            <v>0</v>
          </cell>
          <cell r="E518">
            <v>0</v>
          </cell>
          <cell r="F518">
            <v>0</v>
          </cell>
          <cell r="G518">
            <v>4175</v>
          </cell>
          <cell r="H518">
            <v>-4175</v>
          </cell>
          <cell r="I518">
            <v>379999</v>
          </cell>
          <cell r="J518">
            <v>13.07</v>
          </cell>
        </row>
        <row r="519">
          <cell r="A519" t="str">
            <v>78291</v>
          </cell>
          <cell r="C519" t="str">
            <v>PRIMLJENE ZAKUPNINE I DRUGI  PRIHODI OD INVESTICIONIH NEKRETNINA-LOVĆEN ŽIVOT</v>
          </cell>
          <cell r="D519">
            <v>0</v>
          </cell>
          <cell r="E519">
            <v>0</v>
          </cell>
          <cell r="F519">
            <v>0</v>
          </cell>
          <cell r="G519">
            <v>1800</v>
          </cell>
          <cell r="H519">
            <v>-1800</v>
          </cell>
          <cell r="I519">
            <v>379999</v>
          </cell>
          <cell r="J519">
            <v>13.07</v>
          </cell>
        </row>
        <row r="520">
          <cell r="A520" t="str">
            <v>78292</v>
          </cell>
          <cell r="C520" t="str">
            <v>PRIMLJENE ZAKUPNINE I DRUGI  PRIHODI OD INVESTICIONIH NEKRETNINA-LOVĆEN AUTO</v>
          </cell>
          <cell r="D520">
            <v>0</v>
          </cell>
          <cell r="E520">
            <v>0</v>
          </cell>
          <cell r="F520">
            <v>0</v>
          </cell>
          <cell r="G520">
            <v>15795</v>
          </cell>
          <cell r="H520">
            <v>-15795</v>
          </cell>
          <cell r="I520">
            <v>379999</v>
          </cell>
          <cell r="J520">
            <v>13.07</v>
          </cell>
        </row>
        <row r="521">
          <cell r="A521" t="str">
            <v>78710</v>
          </cell>
          <cell r="C521" t="str">
            <v>Primljene zakupnine od vozila</v>
          </cell>
          <cell r="D521">
            <v>0</v>
          </cell>
          <cell r="E521">
            <v>0</v>
          </cell>
          <cell r="F521">
            <v>0</v>
          </cell>
          <cell r="G521">
            <v>2479.35</v>
          </cell>
          <cell r="H521">
            <v>-2479.35</v>
          </cell>
          <cell r="I521">
            <v>379999</v>
          </cell>
          <cell r="J521">
            <v>13.23</v>
          </cell>
        </row>
        <row r="522">
          <cell r="A522" t="str">
            <v>7872</v>
          </cell>
          <cell r="C522" t="str">
            <v>Prihodi od otuđenja drugih nekretnina, postrojenja i opreme, koji su namijenjeni za neposredno obavljanje djelatnosti osiguranja</v>
          </cell>
          <cell r="D522">
            <v>0</v>
          </cell>
          <cell r="E522">
            <v>0</v>
          </cell>
          <cell r="F522">
            <v>0</v>
          </cell>
          <cell r="G522">
            <v>7075.98</v>
          </cell>
          <cell r="H522">
            <v>-7075.98</v>
          </cell>
          <cell r="I522">
            <v>480999</v>
          </cell>
          <cell r="J522">
            <v>13.23</v>
          </cell>
        </row>
        <row r="523">
          <cell r="A523" t="str">
            <v>7890</v>
          </cell>
          <cell r="C523" t="str">
            <v>Drugi vanredni prihodi</v>
          </cell>
          <cell r="D523">
            <v>0</v>
          </cell>
          <cell r="E523">
            <v>0</v>
          </cell>
          <cell r="F523">
            <v>0</v>
          </cell>
          <cell r="G523">
            <v>68539.350000000006</v>
          </cell>
          <cell r="H523">
            <v>-68539.350000000006</v>
          </cell>
          <cell r="I523">
            <v>480999</v>
          </cell>
          <cell r="J523">
            <v>13.23</v>
          </cell>
        </row>
        <row r="524">
          <cell r="A524" t="str">
            <v>8000</v>
          </cell>
          <cell r="C524" t="str">
            <v>Rezultat iz imovinskih osiguranja, sa izuzetkom zdravstvenih osiguranja</v>
          </cell>
          <cell r="D524">
            <v>46436063.330081999</v>
          </cell>
          <cell r="E524">
            <v>46436063.338322997</v>
          </cell>
          <cell r="F524">
            <v>0</v>
          </cell>
          <cell r="G524">
            <v>0</v>
          </cell>
          <cell r="H524">
            <v>-8.2409977912902832E-3</v>
          </cell>
          <cell r="I524">
            <v>0</v>
          </cell>
          <cell r="J524">
            <v>0</v>
          </cell>
        </row>
        <row r="525">
          <cell r="A525" t="str">
            <v>9001</v>
          </cell>
          <cell r="C525" t="str">
            <v>Obične akcijeupis pravnih lica</v>
          </cell>
          <cell r="D525">
            <v>0</v>
          </cell>
          <cell r="E525">
            <v>10456665.83</v>
          </cell>
          <cell r="F525">
            <v>0</v>
          </cell>
          <cell r="G525">
            <v>0</v>
          </cell>
          <cell r="H525">
            <v>-10456665.83</v>
          </cell>
          <cell r="I525">
            <v>131</v>
          </cell>
          <cell r="J525">
            <v>22.01</v>
          </cell>
        </row>
        <row r="526">
          <cell r="A526" t="str">
            <v>9002</v>
          </cell>
          <cell r="C526" t="str">
            <v>Obične akcijeupis fizičkih lica</v>
          </cell>
          <cell r="D526">
            <v>0</v>
          </cell>
          <cell r="E526">
            <v>3258.99</v>
          </cell>
          <cell r="F526">
            <v>0</v>
          </cell>
          <cell r="G526">
            <v>0</v>
          </cell>
          <cell r="H526">
            <v>-3258.99</v>
          </cell>
          <cell r="I526">
            <v>131</v>
          </cell>
          <cell r="J526">
            <v>22.01</v>
          </cell>
        </row>
        <row r="527">
          <cell r="A527" t="str">
            <v>9200</v>
          </cell>
          <cell r="C527" t="str">
            <v>Prenesena čista dobit iz prethodnih godina</v>
          </cell>
          <cell r="D527">
            <v>0</v>
          </cell>
          <cell r="E527">
            <v>108035.34</v>
          </cell>
          <cell r="F527">
            <v>0</v>
          </cell>
          <cell r="G527">
            <v>0</v>
          </cell>
          <cell r="H527">
            <v>-108035.34</v>
          </cell>
          <cell r="I527">
            <v>147</v>
          </cell>
          <cell r="J527">
            <v>22.12</v>
          </cell>
        </row>
        <row r="528">
          <cell r="A528" t="str">
            <v>9210</v>
          </cell>
          <cell r="C528" t="str">
            <v>Neraspoređena čista dobit tekuće poslovne godine</v>
          </cell>
          <cell r="D528">
            <v>309109.44</v>
          </cell>
          <cell r="E528">
            <v>433003.23</v>
          </cell>
          <cell r="F528">
            <v>0</v>
          </cell>
          <cell r="G528">
            <v>0</v>
          </cell>
          <cell r="H528">
            <v>-123893.78999999998</v>
          </cell>
          <cell r="I528">
            <v>147</v>
          </cell>
          <cell r="J528">
            <v>22.12</v>
          </cell>
        </row>
        <row r="529">
          <cell r="A529" t="str">
            <v>9250</v>
          </cell>
          <cell r="C529" t="str">
            <v>Preneseni čisti gubitak iz prethodnih godina</v>
          </cell>
          <cell r="D529">
            <v>3121540.34</v>
          </cell>
          <cell r="E529">
            <v>0</v>
          </cell>
          <cell r="F529">
            <v>0</v>
          </cell>
          <cell r="G529">
            <v>0</v>
          </cell>
          <cell r="H529">
            <v>3121540.34</v>
          </cell>
          <cell r="I529">
            <v>147</v>
          </cell>
          <cell r="J529">
            <v>22.12</v>
          </cell>
        </row>
        <row r="530">
          <cell r="A530" t="str">
            <v>9400</v>
          </cell>
          <cell r="C530" t="str">
            <v>VIŠAK IZ REVALORIZACIJE VEZAN ZA NEMATERIJALNA ULAGANJA</v>
          </cell>
          <cell r="D530">
            <v>255000</v>
          </cell>
          <cell r="E530">
            <v>255000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22.1</v>
          </cell>
        </row>
        <row r="531">
          <cell r="A531" t="str">
            <v>9410</v>
          </cell>
          <cell r="C531" t="str">
            <v>Višak iz revalorizacije vezan za nekretnine, postrojenja i opremu</v>
          </cell>
          <cell r="D531">
            <v>3749124.77</v>
          </cell>
          <cell r="E531">
            <v>3749124.87</v>
          </cell>
          <cell r="F531">
            <v>0</v>
          </cell>
          <cell r="G531">
            <v>0</v>
          </cell>
          <cell r="H531">
            <v>-0.10000000009313226</v>
          </cell>
          <cell r="I531">
            <v>143</v>
          </cell>
          <cell r="J531">
            <v>22.1</v>
          </cell>
        </row>
        <row r="532">
          <cell r="A532" t="str">
            <v>9440</v>
          </cell>
          <cell r="C532" t="str">
            <v>Višak iz revalorizacije vezan za finansijska sredstva, raspoloživa za prodaju</v>
          </cell>
          <cell r="D532">
            <v>0</v>
          </cell>
          <cell r="E532">
            <v>86315.33</v>
          </cell>
          <cell r="F532">
            <v>1227.43</v>
          </cell>
          <cell r="G532">
            <v>86.24</v>
          </cell>
          <cell r="H532">
            <v>-85174.140000000014</v>
          </cell>
          <cell r="I532">
            <v>145</v>
          </cell>
          <cell r="J532">
            <v>22.1</v>
          </cell>
        </row>
        <row r="533">
          <cell r="A533" t="str">
            <v>94401</v>
          </cell>
          <cell r="C533" t="str">
            <v>VIŠAK IZ REVALORIZACIJE VEZAN ZA FINANSIJSKA SREDSTVA, RASPOLOŽIVA ZA PRODAJU-EURO OBVEZNICE-2015</v>
          </cell>
          <cell r="D533">
            <v>29621.11</v>
          </cell>
          <cell r="E533">
            <v>29621.11</v>
          </cell>
          <cell r="F533">
            <v>0</v>
          </cell>
          <cell r="G533">
            <v>0</v>
          </cell>
          <cell r="H533">
            <v>0</v>
          </cell>
          <cell r="I533">
            <v>145</v>
          </cell>
          <cell r="J533">
            <v>22.1</v>
          </cell>
        </row>
        <row r="534">
          <cell r="A534" t="str">
            <v>94404</v>
          </cell>
          <cell r="C534" t="str">
            <v>VIŠAK IZ REVALORIZACIJE VEZAN ZA FINANSIJSKA SREDSTVA, RASPOLOŽIVA ZA PRODAJU-EURO OBVEZNICE-20.05.2019.</v>
          </cell>
          <cell r="D534">
            <v>0</v>
          </cell>
          <cell r="E534">
            <v>439417.2</v>
          </cell>
          <cell r="F534">
            <v>40191.449999999997</v>
          </cell>
          <cell r="G534">
            <v>0</v>
          </cell>
          <cell r="H534">
            <v>-399225.75</v>
          </cell>
          <cell r="I534">
            <v>145</v>
          </cell>
          <cell r="J534">
            <v>22.1</v>
          </cell>
        </row>
        <row r="535">
          <cell r="A535" t="str">
            <v>94405</v>
          </cell>
          <cell r="C535" t="str">
            <v>VIŠAK IZ REVALORIZACIJE VEZAN ZA FINANSIJSKA SREDSTVA, RASPOLOŽIVA ZA PRODAJU-EURO OBVEZNICE-18.03.2020.</v>
          </cell>
          <cell r="D535">
            <v>0</v>
          </cell>
          <cell r="E535">
            <v>313968.96999999997</v>
          </cell>
          <cell r="F535">
            <v>25708.26</v>
          </cell>
          <cell r="G535">
            <v>0</v>
          </cell>
          <cell r="H535">
            <v>-288260.70999999996</v>
          </cell>
          <cell r="I535">
            <v>145</v>
          </cell>
          <cell r="J535">
            <v>22.1</v>
          </cell>
        </row>
        <row r="536">
          <cell r="A536" t="str">
            <v>944061</v>
          </cell>
          <cell r="C536" t="str">
            <v>VIŠAK IZ REVALORIZACIJE VEZAN ZA FINANSIJSKA SREDSTVA, RASPOLOŽIVA ZA PRODAJU-EURO OBVEZNICE KOJE  SLUZE ZA POKRICE-10.03.2021</v>
          </cell>
          <cell r="D536">
            <v>0</v>
          </cell>
          <cell r="E536">
            <v>401525.41</v>
          </cell>
          <cell r="F536">
            <v>13439.07</v>
          </cell>
          <cell r="G536">
            <v>0</v>
          </cell>
          <cell r="H536">
            <v>-388086.33999999997</v>
          </cell>
          <cell r="I536">
            <v>145</v>
          </cell>
          <cell r="J536">
            <v>22.1</v>
          </cell>
        </row>
        <row r="537">
          <cell r="A537" t="str">
            <v>95108</v>
          </cell>
          <cell r="C537" t="str">
            <v>DUGOROČNO UZETI ZAJMOVI  U INOSTRANSTVU-POVEZANA LICA TRIGLAV</v>
          </cell>
          <cell r="D537">
            <v>0</v>
          </cell>
          <cell r="E537">
            <v>9800000</v>
          </cell>
          <cell r="F537">
            <v>300000</v>
          </cell>
          <cell r="G537">
            <v>0</v>
          </cell>
          <cell r="H537">
            <v>-9500000</v>
          </cell>
          <cell r="I537">
            <v>213</v>
          </cell>
          <cell r="J537">
            <v>25.01</v>
          </cell>
        </row>
        <row r="538">
          <cell r="A538" t="str">
            <v>951081</v>
          </cell>
          <cell r="C538" t="str">
            <v>DUGOROČNO UZETI ZAJMOVI  U INOSTRANSTVU-POVEZANA LICA TRIGLAV-KAMATA PO KREDITU</v>
          </cell>
          <cell r="D538">
            <v>0</v>
          </cell>
          <cell r="E538">
            <v>235200</v>
          </cell>
          <cell r="F538">
            <v>0</v>
          </cell>
          <cell r="G538">
            <v>99472.48</v>
          </cell>
          <cell r="H538">
            <v>-334672.48</v>
          </cell>
          <cell r="I538">
            <v>213</v>
          </cell>
          <cell r="J538">
            <v>25.01</v>
          </cell>
        </row>
        <row r="539">
          <cell r="A539" t="str">
            <v>9560</v>
          </cell>
          <cell r="C539" t="str">
            <v>Druge dugoročne obaveze-stambeni fond</v>
          </cell>
          <cell r="D539">
            <v>1460.35</v>
          </cell>
          <cell r="E539">
            <v>83.64</v>
          </cell>
          <cell r="F539">
            <v>0</v>
          </cell>
          <cell r="G539">
            <v>20.91</v>
          </cell>
          <cell r="H539">
            <v>1355.7999999999997</v>
          </cell>
          <cell r="I539">
            <v>237</v>
          </cell>
          <cell r="J539">
            <v>25.03</v>
          </cell>
        </row>
        <row r="540">
          <cell r="A540" t="str">
            <v>9561</v>
          </cell>
          <cell r="C540" t="str">
            <v>DRUGE DUGOROČNE OBAVEZE-FOND PREVENTIVE</v>
          </cell>
          <cell r="D540">
            <v>8189.920059</v>
          </cell>
          <cell r="E540">
            <v>8189.92</v>
          </cell>
          <cell r="F540">
            <v>0</v>
          </cell>
          <cell r="G540">
            <v>0</v>
          </cell>
          <cell r="H540">
            <v>5.8999999964726157E-5</v>
          </cell>
          <cell r="I540">
            <v>0</v>
          </cell>
          <cell r="J540">
            <v>25.03</v>
          </cell>
        </row>
        <row r="541">
          <cell r="A541" t="str">
            <v>9570</v>
          </cell>
          <cell r="C541" t="str">
            <v>Obaveze za odloženi porez na teret revalorizacionih rezervi</v>
          </cell>
          <cell r="D541">
            <v>0</v>
          </cell>
          <cell r="E541">
            <v>8536.68</v>
          </cell>
          <cell r="F541">
            <v>120.79</v>
          </cell>
          <cell r="G541">
            <v>8.5299999999999994</v>
          </cell>
          <cell r="H541">
            <v>-8424.42</v>
          </cell>
          <cell r="I541">
            <v>216</v>
          </cell>
          <cell r="J541">
            <v>25.04</v>
          </cell>
        </row>
        <row r="542">
          <cell r="A542" t="str">
            <v>95701</v>
          </cell>
          <cell r="C542" t="str">
            <v>OBAVEZE ZA ODLOŽENI POREZ NA TERET REVALORIZACIONIH REZERVI-EURO OBVEZNICE 2015</v>
          </cell>
          <cell r="D542">
            <v>2929.56</v>
          </cell>
          <cell r="E542">
            <v>2929.56</v>
          </cell>
          <cell r="F542">
            <v>0</v>
          </cell>
          <cell r="G542">
            <v>0</v>
          </cell>
          <cell r="H542">
            <v>0</v>
          </cell>
          <cell r="I542">
            <v>216</v>
          </cell>
          <cell r="J542">
            <v>25.04</v>
          </cell>
        </row>
        <row r="543">
          <cell r="A543" t="str">
            <v>95704</v>
          </cell>
          <cell r="C543" t="str">
            <v>OBAVEZE ZA ODLOŽENI POREZ NA TERET REVALORIZACIONIH REZERVI-EURO OBVEZNICE 20.05.2019</v>
          </cell>
          <cell r="D543">
            <v>0</v>
          </cell>
          <cell r="E543">
            <v>43458.84</v>
          </cell>
          <cell r="F543">
            <v>3974.97</v>
          </cell>
          <cell r="G543">
            <v>0</v>
          </cell>
          <cell r="H543">
            <v>-39483.869999999995</v>
          </cell>
          <cell r="I543">
            <v>216</v>
          </cell>
          <cell r="J543">
            <v>25.04</v>
          </cell>
        </row>
        <row r="544">
          <cell r="A544" t="str">
            <v>95705</v>
          </cell>
          <cell r="C544" t="str">
            <v>OBAVEZE ZA ODLOŽENI POREZ NA TERET REVALORIZACIONIH REZERVI-EURO OBVEZNICE 18.03.2020.</v>
          </cell>
          <cell r="D544">
            <v>0</v>
          </cell>
          <cell r="E544">
            <v>31051.88</v>
          </cell>
          <cell r="F544">
            <v>2542.58</v>
          </cell>
          <cell r="G544">
            <v>0</v>
          </cell>
          <cell r="H544">
            <v>-28509.300000000003</v>
          </cell>
          <cell r="I544">
            <v>216</v>
          </cell>
          <cell r="J544">
            <v>25.04</v>
          </cell>
        </row>
        <row r="545">
          <cell r="A545" t="str">
            <v>95706</v>
          </cell>
          <cell r="C545" t="str">
            <v>OBAVEZE ZA ODLOŽENI POREZ NA TERET REVALORIZACIONIH REZERVI-EURO OBVEZNICE KOJE  SLUŽE ZA POKRIĆE 10.03.2021.</v>
          </cell>
          <cell r="D545">
            <v>0</v>
          </cell>
          <cell r="E545">
            <v>39711.300000000003</v>
          </cell>
          <cell r="F545">
            <v>1329.13</v>
          </cell>
          <cell r="G545">
            <v>0</v>
          </cell>
          <cell r="H545">
            <v>-38382.170000000006</v>
          </cell>
          <cell r="I545">
            <v>216</v>
          </cell>
          <cell r="J545">
            <v>25.04</v>
          </cell>
        </row>
        <row r="546">
          <cell r="A546" t="str">
            <v>9571</v>
          </cell>
          <cell r="C546" t="str">
            <v>Obaveze za odloženi porez-amortizacija</v>
          </cell>
          <cell r="D546">
            <v>0</v>
          </cell>
          <cell r="E546">
            <v>374443.31</v>
          </cell>
          <cell r="F546">
            <v>0</v>
          </cell>
          <cell r="G546">
            <v>0</v>
          </cell>
          <cell r="H546">
            <v>-374443.31</v>
          </cell>
          <cell r="I546">
            <v>216</v>
          </cell>
          <cell r="J546">
            <v>25.04</v>
          </cell>
        </row>
        <row r="547">
          <cell r="A547" t="str">
            <v>9600</v>
          </cell>
          <cell r="C547" t="str">
            <v xml:space="preserve">Rezervisanja za  jubilarne nagrade </v>
          </cell>
          <cell r="D547">
            <v>0</v>
          </cell>
          <cell r="E547">
            <v>108913.1</v>
          </cell>
          <cell r="F547">
            <v>0</v>
          </cell>
          <cell r="G547">
            <v>0</v>
          </cell>
          <cell r="H547">
            <v>-108913.1</v>
          </cell>
          <cell r="I547">
            <v>160</v>
          </cell>
          <cell r="J547">
            <v>23.14</v>
          </cell>
        </row>
        <row r="548">
          <cell r="A548" t="str">
            <v>9601</v>
          </cell>
          <cell r="C548" t="str">
            <v>Rezervisanja za  otpremine prilikom penzionisanja</v>
          </cell>
          <cell r="D548">
            <v>0</v>
          </cell>
          <cell r="E548">
            <v>183514.61</v>
          </cell>
          <cell r="F548">
            <v>0</v>
          </cell>
          <cell r="G548">
            <v>0</v>
          </cell>
          <cell r="H548">
            <v>-183514.61</v>
          </cell>
          <cell r="I548">
            <v>160</v>
          </cell>
          <cell r="J548">
            <v>23.14</v>
          </cell>
        </row>
        <row r="549">
          <cell r="A549" t="str">
            <v>9602</v>
          </cell>
          <cell r="C549" t="str">
            <v>Rezervisanja za godišnje odmore</v>
          </cell>
          <cell r="D549">
            <v>0</v>
          </cell>
          <cell r="E549">
            <v>177647.84</v>
          </cell>
          <cell r="F549">
            <v>0</v>
          </cell>
          <cell r="G549">
            <v>0</v>
          </cell>
          <cell r="H549">
            <v>-177647.84</v>
          </cell>
          <cell r="I549">
            <v>160</v>
          </cell>
          <cell r="J549">
            <v>23.14</v>
          </cell>
        </row>
        <row r="550">
          <cell r="A550" t="str">
            <v>9603</v>
          </cell>
          <cell r="C550" t="str">
            <v>REZERVISANJA ZA BONUSE PO OSNOVU OSTVARENOG REZULTATA</v>
          </cell>
          <cell r="D550">
            <v>0</v>
          </cell>
          <cell r="E550">
            <v>29457.4</v>
          </cell>
          <cell r="F550">
            <v>0</v>
          </cell>
          <cell r="G550">
            <v>0</v>
          </cell>
          <cell r="H550">
            <v>-29457.4</v>
          </cell>
          <cell r="I550">
            <v>160</v>
          </cell>
          <cell r="J550">
            <v>23.14</v>
          </cell>
        </row>
        <row r="551">
          <cell r="A551" t="str">
            <v>967001</v>
          </cell>
          <cell r="C551" t="str">
            <v>OSTALA REZERVISANJA, OSIM TEHNIČKIH REZERVISANJA-GLUSICA</v>
          </cell>
          <cell r="D551">
            <v>0</v>
          </cell>
          <cell r="E551">
            <v>216253</v>
          </cell>
          <cell r="F551">
            <v>0</v>
          </cell>
          <cell r="G551">
            <v>0</v>
          </cell>
          <cell r="H551">
            <v>-216253</v>
          </cell>
          <cell r="I551">
            <v>164</v>
          </cell>
          <cell r="J551">
            <v>23.15</v>
          </cell>
        </row>
        <row r="552">
          <cell r="A552" t="str">
            <v>967002</v>
          </cell>
          <cell r="C552" t="str">
            <v>OSTALA REZERVISANJA, OSIM TEHNIČKIH REZERVISANJA-BUDVA</v>
          </cell>
          <cell r="D552">
            <v>0</v>
          </cell>
          <cell r="E552">
            <v>26655.89</v>
          </cell>
          <cell r="F552">
            <v>0</v>
          </cell>
          <cell r="G552">
            <v>0</v>
          </cell>
          <cell r="H552">
            <v>-26655.89</v>
          </cell>
          <cell r="I552">
            <v>164</v>
          </cell>
          <cell r="J552">
            <v>23.15</v>
          </cell>
        </row>
        <row r="553">
          <cell r="A553" t="str">
            <v>967003</v>
          </cell>
          <cell r="C553" t="str">
            <v>OSTALA REZERVISANJA, OSIM TEHNIČKIH REZERVISANJA-REZERVISANE ŠTETE SAVA MONTENEGRA OD LOVĆENA RE</v>
          </cell>
          <cell r="D553">
            <v>0</v>
          </cell>
          <cell r="E553">
            <v>129533.31</v>
          </cell>
          <cell r="F553">
            <v>12225.13</v>
          </cell>
          <cell r="G553">
            <v>0</v>
          </cell>
          <cell r="H553">
            <v>-117308.18</v>
          </cell>
          <cell r="I553">
            <v>164</v>
          </cell>
          <cell r="J553">
            <v>23.15</v>
          </cell>
        </row>
        <row r="554">
          <cell r="A554" t="str">
            <v>9690</v>
          </cell>
          <cell r="C554" t="str">
            <v>OSTALA DUGOROČNA PASIVNA VREMENSKA RAZGRANIČENJA</v>
          </cell>
          <cell r="D554">
            <v>171866.94</v>
          </cell>
          <cell r="E554">
            <v>171866.94</v>
          </cell>
          <cell r="F554">
            <v>0</v>
          </cell>
          <cell r="G554">
            <v>0</v>
          </cell>
          <cell r="H554">
            <v>0</v>
          </cell>
          <cell r="I554">
            <v>241</v>
          </cell>
          <cell r="J554">
            <v>41</v>
          </cell>
        </row>
        <row r="555">
          <cell r="A555" t="str">
            <v>9700</v>
          </cell>
          <cell r="C555" t="str">
            <v>Bruto matematička rezervisanja za životna osiguranja</v>
          </cell>
          <cell r="D555">
            <v>2871900.53</v>
          </cell>
          <cell r="E555">
            <v>2871900.53</v>
          </cell>
          <cell r="F555">
            <v>0</v>
          </cell>
          <cell r="G555">
            <v>0</v>
          </cell>
          <cell r="H555">
            <v>0</v>
          </cell>
          <cell r="I555">
            <v>154000</v>
          </cell>
          <cell r="J555">
            <v>23.09</v>
          </cell>
        </row>
        <row r="556">
          <cell r="A556" t="str">
            <v>9801</v>
          </cell>
          <cell r="C556" t="str">
            <v>Neto  prenosne premije ostalih osiguranja</v>
          </cell>
          <cell r="D556">
            <v>797989.35063600005</v>
          </cell>
          <cell r="E556">
            <v>12610236.350945</v>
          </cell>
          <cell r="F556">
            <v>1120478.22</v>
          </cell>
          <cell r="G556">
            <v>550755.56999999995</v>
          </cell>
          <cell r="H556">
            <v>-11242524.350308999</v>
          </cell>
          <cell r="I556">
            <v>153</v>
          </cell>
          <cell r="J556">
            <v>23.02</v>
          </cell>
        </row>
        <row r="557">
          <cell r="A557" t="str">
            <v>98021</v>
          </cell>
          <cell r="C557" t="str">
            <v>Udio reosiguranja u prenosnim premijama (+)</v>
          </cell>
          <cell r="D557">
            <v>3178827.94</v>
          </cell>
          <cell r="E557">
            <v>1047271.97</v>
          </cell>
          <cell r="F557">
            <v>209253.7</v>
          </cell>
          <cell r="G557">
            <v>342993.68</v>
          </cell>
          <cell r="H557">
            <v>1997815.99</v>
          </cell>
          <cell r="I557">
            <v>41</v>
          </cell>
          <cell r="J557">
            <v>20.010000000000002</v>
          </cell>
        </row>
        <row r="558">
          <cell r="A558" t="str">
            <v>98022</v>
          </cell>
          <cell r="C558" t="str">
            <v>Udio saosiguranja u prenosnim premijama (+)</v>
          </cell>
          <cell r="D558">
            <v>99544.97</v>
          </cell>
          <cell r="E558">
            <v>99544.97</v>
          </cell>
          <cell r="F558">
            <v>0</v>
          </cell>
          <cell r="G558">
            <v>0</v>
          </cell>
          <cell r="H558">
            <v>0</v>
          </cell>
          <cell r="I558">
            <v>41</v>
          </cell>
          <cell r="J558">
            <v>23.02</v>
          </cell>
        </row>
        <row r="559">
          <cell r="A559" t="str">
            <v>98120</v>
          </cell>
          <cell r="C559" t="str">
            <v>UDIO REOSIGURANJA U REZERVISANJIMA ZA BONUSE, POPUSTE I STORNO</v>
          </cell>
          <cell r="D559">
            <v>118125</v>
          </cell>
          <cell r="E559">
            <v>118125</v>
          </cell>
          <cell r="F559">
            <v>0</v>
          </cell>
          <cell r="G559">
            <v>0</v>
          </cell>
          <cell r="H559">
            <v>0</v>
          </cell>
          <cell r="I559">
            <v>44</v>
          </cell>
          <cell r="J559">
            <v>23.07</v>
          </cell>
        </row>
        <row r="560">
          <cell r="A560" t="str">
            <v>9821</v>
          </cell>
          <cell r="C560" t="str">
            <v>Neto rezervisanja za nastale prijavljene štete</v>
          </cell>
          <cell r="D560">
            <v>9628254.6500000004</v>
          </cell>
          <cell r="E560">
            <v>16626017</v>
          </cell>
          <cell r="F560">
            <v>1292969.99</v>
          </cell>
          <cell r="G560">
            <v>615892.56000000006</v>
          </cell>
          <cell r="H560">
            <v>-6320684.9199999999</v>
          </cell>
          <cell r="I560">
            <v>155</v>
          </cell>
          <cell r="J560">
            <v>23.03</v>
          </cell>
        </row>
        <row r="561">
          <cell r="A561" t="str">
            <v>98210</v>
          </cell>
          <cell r="C561" t="str">
            <v>Neto rezervisanja za nastale prijavljene štete-životna osiguranja</v>
          </cell>
          <cell r="D561">
            <v>44795.6</v>
          </cell>
          <cell r="E561">
            <v>44795.6</v>
          </cell>
          <cell r="F561">
            <v>0</v>
          </cell>
          <cell r="G561">
            <v>0</v>
          </cell>
          <cell r="H561">
            <v>0</v>
          </cell>
          <cell r="I561">
            <v>155000</v>
          </cell>
          <cell r="J561">
            <v>23.03</v>
          </cell>
        </row>
        <row r="562">
          <cell r="A562" t="str">
            <v>98211</v>
          </cell>
          <cell r="C562" t="str">
            <v>KOREKCIJA REZERVISANIH ŠTETA OSIGURANJA ŽIVOTA</v>
          </cell>
          <cell r="D562">
            <v>89134.88</v>
          </cell>
          <cell r="E562">
            <v>89134.88</v>
          </cell>
          <cell r="F562">
            <v>0</v>
          </cell>
          <cell r="G562">
            <v>0</v>
          </cell>
          <cell r="H562">
            <v>0</v>
          </cell>
          <cell r="I562">
            <v>155000</v>
          </cell>
          <cell r="J562">
            <v>23.03</v>
          </cell>
        </row>
        <row r="563">
          <cell r="A563" t="str">
            <v>9822</v>
          </cell>
          <cell r="C563" t="str">
            <v>Udio reosiguranja u rezervisanjima za nastale prijavljene štete  (+)</v>
          </cell>
          <cell r="D563">
            <v>3370202.59</v>
          </cell>
          <cell r="E563">
            <v>902093.89</v>
          </cell>
          <cell r="F563">
            <v>71058.350000000006</v>
          </cell>
          <cell r="G563">
            <v>167924.78</v>
          </cell>
          <cell r="H563">
            <v>2371242.27</v>
          </cell>
          <cell r="I563">
            <v>43</v>
          </cell>
          <cell r="J563">
            <v>20.02</v>
          </cell>
        </row>
        <row r="564">
          <cell r="A564" t="str">
            <v>9823</v>
          </cell>
          <cell r="C564" t="str">
            <v>Udio saosiguranja u rezervisanjima za nastale prijavljene štete  (+)</v>
          </cell>
          <cell r="D564">
            <v>130306.5</v>
          </cell>
          <cell r="E564">
            <v>1107.5</v>
          </cell>
          <cell r="F564">
            <v>0</v>
          </cell>
          <cell r="G564">
            <v>126590</v>
          </cell>
          <cell r="H564">
            <v>2609</v>
          </cell>
          <cell r="I564">
            <v>43</v>
          </cell>
          <cell r="J564">
            <v>20.02</v>
          </cell>
        </row>
        <row r="565">
          <cell r="A565" t="str">
            <v>98231</v>
          </cell>
          <cell r="C565" t="str">
            <v>UDIO SAOSIGURANJA U REZERVISANJIMA ZA NASTALE PRIJAVLJENE ŠTETE-PRIMLJENE PREMIJE U SAOSIGURANJE</v>
          </cell>
          <cell r="D565">
            <v>660</v>
          </cell>
          <cell r="E565">
            <v>1640</v>
          </cell>
          <cell r="F565">
            <v>0</v>
          </cell>
          <cell r="G565">
            <v>0</v>
          </cell>
          <cell r="H565">
            <v>-980</v>
          </cell>
          <cell r="I565">
            <v>43</v>
          </cell>
          <cell r="J565">
            <v>20.02</v>
          </cell>
        </row>
        <row r="566">
          <cell r="A566" t="str">
            <v>9824</v>
          </cell>
          <cell r="C566" t="str">
            <v>REZERVISANJA ZA MASOVNE I KATASTROFALNE ŠTETE</v>
          </cell>
          <cell r="D566">
            <v>418855.61</v>
          </cell>
          <cell r="E566">
            <v>418855.61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23.03</v>
          </cell>
        </row>
        <row r="567">
          <cell r="A567" t="str">
            <v>9831</v>
          </cell>
          <cell r="C567" t="str">
            <v>Neto rezervisanja za nastale neprijavljene štete</v>
          </cell>
          <cell r="D567">
            <v>850141.05</v>
          </cell>
          <cell r="E567">
            <v>11154939.08</v>
          </cell>
          <cell r="F567">
            <v>0</v>
          </cell>
          <cell r="G567">
            <v>0</v>
          </cell>
          <cell r="H567">
            <v>-10304798.029999999</v>
          </cell>
          <cell r="I567">
            <v>155</v>
          </cell>
          <cell r="J567">
            <v>23.04</v>
          </cell>
        </row>
        <row r="568">
          <cell r="A568" t="str">
            <v>98310</v>
          </cell>
          <cell r="C568" t="str">
            <v>Neto rezervisanja za nastale neprijavljene štete-životna osiguranja</v>
          </cell>
          <cell r="D568">
            <v>209579.07</v>
          </cell>
          <cell r="E568">
            <v>209579.07</v>
          </cell>
          <cell r="F568">
            <v>0</v>
          </cell>
          <cell r="G568">
            <v>0</v>
          </cell>
          <cell r="H568">
            <v>0</v>
          </cell>
          <cell r="I568">
            <v>155000</v>
          </cell>
          <cell r="J568">
            <v>23.04</v>
          </cell>
        </row>
        <row r="569">
          <cell r="A569" t="str">
            <v>9841</v>
          </cell>
          <cell r="C569" t="str">
            <v>Neto rezervisanja za troškove likvidacije šteta</v>
          </cell>
          <cell r="D569">
            <v>8360.27</v>
          </cell>
          <cell r="E569">
            <v>1253485.1399999999</v>
          </cell>
          <cell r="F569">
            <v>161995.59</v>
          </cell>
          <cell r="G569">
            <v>46409.57</v>
          </cell>
          <cell r="H569">
            <v>-1129538.8499999999</v>
          </cell>
          <cell r="I569">
            <v>155</v>
          </cell>
          <cell r="J569">
            <v>23.05</v>
          </cell>
        </row>
        <row r="570">
          <cell r="A570" t="str">
            <v>9851</v>
          </cell>
          <cell r="C570" t="str">
            <v>Neto rezervisanja za za izravnjanje rizika</v>
          </cell>
          <cell r="D570">
            <v>0</v>
          </cell>
          <cell r="E570">
            <v>8276.3799999999992</v>
          </cell>
          <cell r="F570">
            <v>0</v>
          </cell>
          <cell r="G570">
            <v>0</v>
          </cell>
          <cell r="H570">
            <v>-8276.3799999999992</v>
          </cell>
          <cell r="I570">
            <v>139</v>
          </cell>
          <cell r="J570">
            <v>23.06</v>
          </cell>
        </row>
        <row r="571">
          <cell r="A571" t="str">
            <v>9853</v>
          </cell>
          <cell r="C571" t="str">
            <v>NETO REZERVISANJA NA TERET RASHODA</v>
          </cell>
          <cell r="D571">
            <v>2347148.84</v>
          </cell>
          <cell r="E571">
            <v>2347148.84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23.06</v>
          </cell>
        </row>
        <row r="572">
          <cell r="A572" t="str">
            <v>98910</v>
          </cell>
          <cell r="C572" t="str">
            <v>Neto   druga tehnička rezervisanja za mjerodavan tehnički rezultat</v>
          </cell>
          <cell r="D572">
            <v>129460.5</v>
          </cell>
          <cell r="E572">
            <v>666575.71</v>
          </cell>
          <cell r="F572">
            <v>0</v>
          </cell>
          <cell r="G572">
            <v>0</v>
          </cell>
          <cell r="H572">
            <v>-537115.21</v>
          </cell>
          <cell r="I572">
            <v>157</v>
          </cell>
          <cell r="J572">
            <v>23.07</v>
          </cell>
        </row>
        <row r="573">
          <cell r="A573" t="str">
            <v>9999</v>
          </cell>
          <cell r="C573" t="str">
            <v>Evidencioni računi za zatvaranje godine</v>
          </cell>
          <cell r="D573">
            <v>45392757.547735997</v>
          </cell>
          <cell r="E573">
            <v>45392757.551195003</v>
          </cell>
          <cell r="F573">
            <v>0</v>
          </cell>
          <cell r="G573">
            <v>0</v>
          </cell>
          <cell r="H573">
            <v>-3.4590065479278564E-3</v>
          </cell>
          <cell r="I573">
            <v>0</v>
          </cell>
          <cell r="J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9">
          <cell r="F709">
            <v>0</v>
          </cell>
        </row>
        <row r="712">
          <cell r="F712">
            <v>0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e">
            <v>#N/A</v>
          </cell>
          <cell r="G2" t="e">
            <v>#N/A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1045270.49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-146295.28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-970725.62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e">
            <v>#N/A</v>
          </cell>
          <cell r="G9" t="e">
            <v>#N/A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7662943.6200000001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903413.92999999993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51920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117637.83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696269.9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1074501.07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589525.45000000007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868026.38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B27">
            <v>113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0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3073.3999999999996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5485.9699999999975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1612.4200000000005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37050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-2434042.0661000004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-48333.840000000004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e">
            <v>#N/A</v>
          </cell>
          <cell r="G37" t="e">
            <v>#N/A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-565157.66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-20450.36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-128702.54999999999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-602872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-933532.34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-99494.709999999992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-458670.09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-578377.36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e">
            <v>#N/A</v>
          </cell>
          <cell r="G49" t="e">
            <v>#N/A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e">
            <v>#N/A</v>
          </cell>
          <cell r="G50" t="e">
            <v>#N/A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52891.87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e">
            <v>#N/A</v>
          </cell>
          <cell r="G55" t="e">
            <v>#N/A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e">
            <v>#N/A</v>
          </cell>
          <cell r="G56" t="e">
            <v>#N/A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e">
            <v>#N/A</v>
          </cell>
          <cell r="G57" t="e">
            <v>#N/A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e">
            <v>#N/A</v>
          </cell>
          <cell r="G58" t="e">
            <v>#N/A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231969.6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47892.81</v>
          </cell>
        </row>
        <row r="66">
          <cell r="A66" t="str">
            <v>02478</v>
          </cell>
          <cell r="B66">
            <v>21</v>
          </cell>
          <cell r="C66">
            <v>17.059999999999999</v>
          </cell>
          <cell r="E66" t="str">
            <v>DRUGA DUGOROČNA FINANSIJSKA ULAGANJA-LOVĆEN AUTO</v>
          </cell>
          <cell r="G66">
            <v>1984970.68</v>
          </cell>
        </row>
        <row r="67">
          <cell r="A67" t="str">
            <v>02479</v>
          </cell>
          <cell r="B67">
            <v>31</v>
          </cell>
          <cell r="C67">
            <v>17.059999999999999</v>
          </cell>
          <cell r="E67" t="str">
            <v>DRUGA DUGOROČNA FINANSIJSKA ULAGANJA-PRODATA OPREMA TC BOŽOVIĆ</v>
          </cell>
          <cell r="G67">
            <v>24061.79</v>
          </cell>
        </row>
        <row r="68">
          <cell r="A68" t="str">
            <v>0249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umanjenja-stambeni krediti</v>
          </cell>
          <cell r="G68">
            <v>-5327.5</v>
          </cell>
        </row>
        <row r="69">
          <cell r="A69" t="str">
            <v>02429</v>
          </cell>
          <cell r="B69">
            <v>114</v>
          </cell>
          <cell r="C69">
            <v>17.11</v>
          </cell>
          <cell r="E69" t="str">
            <v>ISPRAVKA VRIJEDNOSTI DUGOROČNIH DEPOZITA I DRUGIH DUGOROČNIH FINANSIJSKIH ULAGANJA USLJED UMANJENJA-UMJETNIČKA DJELA</v>
          </cell>
          <cell r="G69">
            <v>-48375.199999999997</v>
          </cell>
        </row>
        <row r="70">
          <cell r="A70" t="str">
            <v>02490</v>
          </cell>
          <cell r="B70">
            <v>35</v>
          </cell>
          <cell r="C70">
            <v>19.079999999999998</v>
          </cell>
          <cell r="E70" t="str">
            <v>ISPRAVKA VRIJEDNOSTI DUGOROČNIH DEPOZITA I DRUGIH DUGOROČNIH FINANSIJSKIH ULAGANJA USLJED DISKONTOVANJA-STAMBENI KREDITI</v>
          </cell>
          <cell r="G70">
            <v>-7499.48</v>
          </cell>
        </row>
        <row r="71">
          <cell r="A71" t="str">
            <v>02500</v>
          </cell>
          <cell r="B71">
            <v>14</v>
          </cell>
          <cell r="C71">
            <v>17.07</v>
          </cell>
          <cell r="E71" t="e">
            <v>#N/A</v>
          </cell>
          <cell r="G71" t="e">
            <v>#N/A</v>
          </cell>
        </row>
        <row r="72">
          <cell r="A72" t="str">
            <v>02501</v>
          </cell>
          <cell r="B72">
            <v>15</v>
          </cell>
          <cell r="C72">
            <v>17.07</v>
          </cell>
          <cell r="E72" t="e">
            <v>#N/A</v>
          </cell>
          <cell r="G72" t="e">
            <v>#N/A</v>
          </cell>
        </row>
        <row r="73">
          <cell r="A73" t="str">
            <v>02520</v>
          </cell>
          <cell r="B73">
            <v>15</v>
          </cell>
          <cell r="C73">
            <v>17.07</v>
          </cell>
          <cell r="E73" t="e">
            <v>#N/A</v>
          </cell>
          <cell r="G73" t="e">
            <v>#N/A</v>
          </cell>
        </row>
        <row r="74">
          <cell r="A74" t="str">
            <v>02600</v>
          </cell>
          <cell r="B74">
            <v>25</v>
          </cell>
          <cell r="C74">
            <v>17.14</v>
          </cell>
          <cell r="E74" t="str">
            <v>UDJELI U PRIVREDNIM DRUŠTVIMA-NACIONALNI BIRO OSIGURAVACA CRNE GORE</v>
          </cell>
          <cell r="G74">
            <v>50000</v>
          </cell>
        </row>
        <row r="75">
          <cell r="A75" t="str">
            <v>02608</v>
          </cell>
          <cell r="B75">
            <v>25</v>
          </cell>
          <cell r="C75">
            <v>17.14</v>
          </cell>
          <cell r="E75" t="e">
            <v>#N/A</v>
          </cell>
          <cell r="G75" t="e">
            <v>#N/A</v>
          </cell>
        </row>
        <row r="76">
          <cell r="A76" t="str">
            <v>0270</v>
          </cell>
          <cell r="C76">
            <v>17.09</v>
          </cell>
          <cell r="E76" t="str">
            <v>Dugoročna poslovna potraživanja po osnovu osiguravajućih odnosa</v>
          </cell>
          <cell r="G76">
            <v>0</v>
          </cell>
        </row>
        <row r="77">
          <cell r="A77" t="str">
            <v>0280</v>
          </cell>
          <cell r="C77">
            <v>17.100000000000001</v>
          </cell>
          <cell r="E77" t="e">
            <v>#N/A</v>
          </cell>
          <cell r="G77" t="e">
            <v>#N/A</v>
          </cell>
        </row>
        <row r="78">
          <cell r="A78" t="str">
            <v>02802</v>
          </cell>
          <cell r="B78" t="e">
            <v>#N/A</v>
          </cell>
          <cell r="E78" t="e">
            <v>#N/A</v>
          </cell>
          <cell r="G78" t="e">
            <v>#N/A</v>
          </cell>
        </row>
        <row r="79">
          <cell r="A79" t="str">
            <v>02804</v>
          </cell>
          <cell r="B79" t="e">
            <v>#N/A</v>
          </cell>
          <cell r="E79" t="e">
            <v>#N/A</v>
          </cell>
          <cell r="G79" t="e">
            <v>#N/A</v>
          </cell>
        </row>
        <row r="80">
          <cell r="A80" t="str">
            <v>0302</v>
          </cell>
          <cell r="B80">
            <v>34000</v>
          </cell>
          <cell r="C80">
            <v>17.02</v>
          </cell>
          <cell r="E80" t="e">
            <v>#N/A</v>
          </cell>
          <cell r="G80" t="e">
            <v>#N/A</v>
          </cell>
        </row>
        <row r="81">
          <cell r="A81" t="str">
            <v>0310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031013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031015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03104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03105</v>
          </cell>
          <cell r="B85">
            <v>33</v>
          </cell>
          <cell r="E85" t="e">
            <v>#N/A</v>
          </cell>
          <cell r="G85" t="e">
            <v>#N/A</v>
          </cell>
        </row>
        <row r="86">
          <cell r="A86" t="str">
            <v>0316</v>
          </cell>
          <cell r="B86">
            <v>33</v>
          </cell>
          <cell r="E86" t="e">
            <v>#N/A</v>
          </cell>
          <cell r="G86" t="e">
            <v>#N/A</v>
          </cell>
        </row>
        <row r="87">
          <cell r="A87" t="str">
            <v>03200</v>
          </cell>
          <cell r="E87" t="e">
            <v>#N/A</v>
          </cell>
          <cell r="G87" t="e">
            <v>#N/A</v>
          </cell>
        </row>
        <row r="88">
          <cell r="A88" t="str">
            <v>032001</v>
          </cell>
          <cell r="E88" t="e">
            <v>#N/A</v>
          </cell>
          <cell r="G88" t="e">
            <v>#N/A</v>
          </cell>
        </row>
        <row r="89">
          <cell r="A89" t="str">
            <v>03201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03202</v>
          </cell>
          <cell r="B90">
            <v>33000</v>
          </cell>
          <cell r="C90">
            <v>17.04</v>
          </cell>
          <cell r="E90" t="str">
            <v>Akcije kojima se trguje na organizovanom tržištu hartija od vrijednosti-dunav re zivot</v>
          </cell>
          <cell r="G90">
            <v>0</v>
          </cell>
        </row>
        <row r="91">
          <cell r="A91" t="str">
            <v>03203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03204</v>
          </cell>
          <cell r="B92">
            <v>33000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03205</v>
          </cell>
          <cell r="B93">
            <v>33000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03206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03207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03208</v>
          </cell>
          <cell r="C96">
            <v>17.04</v>
          </cell>
          <cell r="E96" t="e">
            <v>#N/A</v>
          </cell>
          <cell r="G96" t="e">
            <v>#N/A</v>
          </cell>
        </row>
        <row r="97">
          <cell r="A97" t="str">
            <v>03209</v>
          </cell>
          <cell r="C97">
            <v>17.04</v>
          </cell>
          <cell r="E97" t="e">
            <v>#N/A</v>
          </cell>
          <cell r="G97" t="e">
            <v>#N/A</v>
          </cell>
        </row>
        <row r="98">
          <cell r="A98" t="str">
            <v>0340</v>
          </cell>
          <cell r="B98">
            <v>30000</v>
          </cell>
          <cell r="C98">
            <v>17.059999999999999</v>
          </cell>
          <cell r="E98" t="e">
            <v>#N/A</v>
          </cell>
          <cell r="G98" t="e">
            <v>#N/A</v>
          </cell>
        </row>
        <row r="99">
          <cell r="A99" t="str">
            <v>0351</v>
          </cell>
          <cell r="C99">
            <v>17.07</v>
          </cell>
          <cell r="E99" t="str">
            <v>Investicione nekretnine vrijednovane po modelu nabavne vrijednosti</v>
          </cell>
          <cell r="G99">
            <v>0</v>
          </cell>
        </row>
        <row r="100">
          <cell r="A100" t="str">
            <v>03511</v>
          </cell>
          <cell r="B100">
            <v>15000</v>
          </cell>
          <cell r="C100">
            <v>17.07</v>
          </cell>
          <cell r="E100" t="e">
            <v>#N/A</v>
          </cell>
          <cell r="G100" t="e">
            <v>#N/A</v>
          </cell>
        </row>
        <row r="101">
          <cell r="A101" t="str">
            <v>0358</v>
          </cell>
          <cell r="B101">
            <v>15000</v>
          </cell>
          <cell r="C101">
            <v>17.07</v>
          </cell>
          <cell r="E101" t="e">
            <v>#N/A</v>
          </cell>
          <cell r="G101" t="e">
            <v>#N/A</v>
          </cell>
        </row>
        <row r="102">
          <cell r="A102" t="str">
            <v>0370</v>
          </cell>
          <cell r="B102">
            <v>15</v>
          </cell>
          <cell r="C102">
            <v>17.11</v>
          </cell>
          <cell r="E102" t="e">
            <v>#N/A</v>
          </cell>
          <cell r="G102" t="e">
            <v>#N/A</v>
          </cell>
        </row>
        <row r="103">
          <cell r="A103" t="str">
            <v>0379</v>
          </cell>
          <cell r="B103">
            <v>15</v>
          </cell>
          <cell r="E103" t="e">
            <v>#N/A</v>
          </cell>
          <cell r="G103" t="e">
            <v>#N/A</v>
          </cell>
        </row>
        <row r="104">
          <cell r="A104" t="str">
            <v>0710</v>
          </cell>
          <cell r="B104">
            <v>26</v>
          </cell>
          <cell r="C104">
            <v>18.03</v>
          </cell>
          <cell r="E104" t="str">
            <v>Obveznice, odnosno druge dužničke hartije od vrijednosti, kojima se trguje na organizovanom tržištu hartija od vrijednosti</v>
          </cell>
          <cell r="G104">
            <v>0</v>
          </cell>
        </row>
        <row r="105">
          <cell r="A105" t="str">
            <v>07101</v>
          </cell>
          <cell r="B105">
            <v>26</v>
          </cell>
          <cell r="C105">
            <v>17.03</v>
          </cell>
          <cell r="E105" t="str">
            <v>OBVEZNICE, ODNOSNO DRUGE DUŽNIČKE HARTIJE OD VRIJEDNOSTI, KOJIMA SE TRGUJE NA ORGANIZOVANOM TRŽIŠTU HARTIJA OD VRIJEDNOSTI-EURO OBVEZNICE CG-2015</v>
          </cell>
          <cell r="G105">
            <v>0</v>
          </cell>
        </row>
        <row r="106">
          <cell r="A106" t="str">
            <v>071010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0710101</v>
          </cell>
          <cell r="B107">
            <v>26</v>
          </cell>
          <cell r="C107">
            <v>17.03</v>
          </cell>
          <cell r="E107" t="e">
            <v>#N/A</v>
          </cell>
          <cell r="G107" t="e">
            <v>#N/A</v>
          </cell>
        </row>
        <row r="108">
          <cell r="A108" t="str">
            <v>0710102</v>
          </cell>
          <cell r="B108">
            <v>26</v>
          </cell>
          <cell r="C108">
            <v>17.03</v>
          </cell>
          <cell r="E108" t="e">
            <v>#N/A</v>
          </cell>
          <cell r="G108" t="e">
            <v>#N/A</v>
          </cell>
        </row>
        <row r="109">
          <cell r="A109" t="str">
            <v>071011</v>
          </cell>
          <cell r="B109">
            <v>26</v>
          </cell>
          <cell r="C109">
            <v>17.03</v>
          </cell>
          <cell r="E109" t="str">
            <v>EURO OBVEZNICE MONTENEGRO 09.12.2016. KOJIMA SE TRGUJE NA ORGANIZOVANOM TRŽIŠTU HARTIJA OD VRIJEDNOSTI</v>
          </cell>
          <cell r="G109">
            <v>0</v>
          </cell>
        </row>
        <row r="110">
          <cell r="A110" t="str">
            <v>0710111</v>
          </cell>
          <cell r="B110">
            <v>26</v>
          </cell>
          <cell r="C110">
            <v>17.03</v>
          </cell>
          <cell r="E110" t="e">
            <v>#N/A</v>
          </cell>
          <cell r="G110" t="e">
            <v>#N/A</v>
          </cell>
        </row>
        <row r="111">
          <cell r="A111" t="str">
            <v>0710112</v>
          </cell>
          <cell r="B111">
            <v>26</v>
          </cell>
          <cell r="C111">
            <v>17.03</v>
          </cell>
          <cell r="E111" t="e">
            <v>#N/A</v>
          </cell>
          <cell r="G111" t="e">
            <v>#N/A</v>
          </cell>
        </row>
        <row r="112">
          <cell r="A112" t="str">
            <v>071012</v>
          </cell>
          <cell r="B112">
            <v>26</v>
          </cell>
          <cell r="C112">
            <v>17.03</v>
          </cell>
          <cell r="E112" t="str">
            <v>EURO OBVEZNICE MONTENEGRO 20.05.2019. KOJIMA SE TRGUJE NA ORGANIZOVANOM TRŽIŠTU HARTIJA OD VRIJEDNOSTI</v>
          </cell>
          <cell r="G112">
            <v>11310023.060000001</v>
          </cell>
        </row>
        <row r="113">
          <cell r="A113" t="str">
            <v>0710121</v>
          </cell>
          <cell r="B113">
            <v>26</v>
          </cell>
          <cell r="C113">
            <v>17.03</v>
          </cell>
          <cell r="E113" t="str">
            <v>EURO OBVEZNICE MONTENEGRO 20.05.2019.-REVALORIZACIJA</v>
          </cell>
          <cell r="G113">
            <v>438709.62</v>
          </cell>
        </row>
        <row r="114">
          <cell r="A114" t="str">
            <v>0710122</v>
          </cell>
          <cell r="B114">
            <v>26</v>
          </cell>
          <cell r="C114">
            <v>17.03</v>
          </cell>
          <cell r="E114" t="str">
            <v>EURO OBVEZNICE MONTENEGRO 20.05.2019.-AMORTIZACIJA RAZLIKE</v>
          </cell>
          <cell r="G114">
            <v>-251067.17</v>
          </cell>
        </row>
        <row r="115">
          <cell r="A115" t="str">
            <v>071013</v>
          </cell>
          <cell r="B115">
            <v>26</v>
          </cell>
          <cell r="C115">
            <v>17.03</v>
          </cell>
          <cell r="E115" t="str">
            <v>OBVEZNICE, ODNOSNO DRUGE DUŽNIČKE HARTIJE OD VRIJEDNOSTI, KOJIMA SE TRGUJE NA ORGANIZOVANOM TRŽIŠTU HARTIJA OD VRIJEDNOSTI-EURO OBVEZNICE CG-18.03.2020.</v>
          </cell>
          <cell r="G115">
            <v>5370170.7999999998</v>
          </cell>
        </row>
        <row r="116">
          <cell r="A116" t="str">
            <v>0710131</v>
          </cell>
          <cell r="B116">
            <v>26</v>
          </cell>
          <cell r="C116">
            <v>17.03</v>
          </cell>
          <cell r="E116" t="str">
            <v>EURO OBVEZNICE CG-18.03.2020.-REVALORIZACIJA</v>
          </cell>
          <cell r="G116">
            <v>316770.00999999995</v>
          </cell>
        </row>
        <row r="117">
          <cell r="A117" t="str">
            <v>0710132</v>
          </cell>
          <cell r="B117">
            <v>26</v>
          </cell>
          <cell r="C117">
            <v>17.03</v>
          </cell>
          <cell r="E117" t="str">
            <v>EURO OBVEZNICE CG-18.03.2020.-AMORTIZACIJA RAZLIKE</v>
          </cell>
          <cell r="G117">
            <v>110832.71</v>
          </cell>
        </row>
        <row r="118">
          <cell r="A118" t="str">
            <v>071014</v>
          </cell>
          <cell r="B118">
            <v>26</v>
          </cell>
          <cell r="C118">
            <v>17.03</v>
          </cell>
          <cell r="E118" t="str">
            <v>OBVEZNICE, ODNOSNO DRUGE DUŽNIČKE HARTIJE OD VRIJEDNOSTI, KOJIMA SE TRGUJE NA ORGANIZOVANOM TRŽIŠTU HARTIJA OD VRIJEDNOSTI-EURO OBVEZNICE CG-10.03.2021.</v>
          </cell>
          <cell r="G118">
            <v>6690460.5</v>
          </cell>
        </row>
        <row r="119">
          <cell r="A119" t="str">
            <v>0710141</v>
          </cell>
          <cell r="B119">
            <v>26</v>
          </cell>
          <cell r="C119">
            <v>17.03</v>
          </cell>
          <cell r="E119" t="str">
            <v>EURO OBVEZNICE CG-10.03.2021.-REVALORIZACIJA</v>
          </cell>
          <cell r="G119">
            <v>426468.51</v>
          </cell>
        </row>
        <row r="120">
          <cell r="A120" t="str">
            <v>0710142</v>
          </cell>
          <cell r="B120">
            <v>26</v>
          </cell>
          <cell r="C120">
            <v>17.03</v>
          </cell>
          <cell r="E120" t="str">
            <v>EURO OBVEZNICE CG-10.03.2021.-AMORTIZACIJA RAZLIKE</v>
          </cell>
          <cell r="G120">
            <v>-90497.010000000009</v>
          </cell>
        </row>
        <row r="121">
          <cell r="A121" t="str">
            <v>0711</v>
          </cell>
          <cell r="B121">
            <v>33</v>
          </cell>
          <cell r="C121">
            <v>17.03</v>
          </cell>
          <cell r="E121" t="str">
            <v>Obveznice, odnosno druge dužničke hartije od vrijednosti, kojima se ne trguje na organizovanom tržištu hartija od vrijednosti</v>
          </cell>
          <cell r="G121">
            <v>0</v>
          </cell>
        </row>
        <row r="122">
          <cell r="A122" t="str">
            <v>07201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VRIJEDNOSTI-PODGORIČKA BANKA</v>
          </cell>
          <cell r="G122">
            <v>47500.95</v>
          </cell>
        </row>
        <row r="123">
          <cell r="A123" t="str">
            <v>07202</v>
          </cell>
          <cell r="B123">
            <v>33</v>
          </cell>
          <cell r="C123">
            <v>17.04</v>
          </cell>
          <cell r="E123" t="e">
            <v>#N/A</v>
          </cell>
          <cell r="G123" t="e">
            <v>#N/A</v>
          </cell>
        </row>
        <row r="124">
          <cell r="A124" t="str">
            <v>07203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INVEST MONTENEGRO BANKA</v>
          </cell>
          <cell r="G124">
            <v>12578.34</v>
          </cell>
        </row>
        <row r="125">
          <cell r="A125" t="str">
            <v>07204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LUKA BAR</v>
          </cell>
          <cell r="G125">
            <v>726.56999999999994</v>
          </cell>
        </row>
        <row r="126">
          <cell r="A126" t="str">
            <v>07205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PRVA BANKA</v>
          </cell>
          <cell r="G126">
            <v>469504.08999999997</v>
          </cell>
        </row>
        <row r="127">
          <cell r="A127" t="str">
            <v>07206</v>
          </cell>
          <cell r="B127">
            <v>33</v>
          </cell>
          <cell r="C127">
            <v>17.04</v>
          </cell>
          <cell r="E127" t="e">
            <v>#N/A</v>
          </cell>
          <cell r="G127" t="e">
            <v>#N/A</v>
          </cell>
        </row>
        <row r="128">
          <cell r="A128" t="str">
            <v>07207</v>
          </cell>
          <cell r="B128">
            <v>33</v>
          </cell>
          <cell r="C128">
            <v>17.04</v>
          </cell>
          <cell r="E128" t="str">
            <v>AKCIJE KOJIMA SE TRGUJE NA ORGANIZOVANOM TRŽIŠTU HARTIJA OD VRIJEDNOSTI- CRNAGORACOOP</v>
          </cell>
          <cell r="G128">
            <v>0</v>
          </cell>
        </row>
        <row r="129">
          <cell r="A129" t="str">
            <v>0740</v>
          </cell>
          <cell r="B129">
            <v>30</v>
          </cell>
          <cell r="C129">
            <v>18.02</v>
          </cell>
          <cell r="E129" t="str">
            <v>Dugoročni depoziti kod banaka</v>
          </cell>
          <cell r="G129">
            <v>800000.00005899998</v>
          </cell>
        </row>
        <row r="130">
          <cell r="A130" t="str">
            <v>0751</v>
          </cell>
          <cell r="B130">
            <v>15</v>
          </cell>
          <cell r="C130">
            <v>17.07</v>
          </cell>
          <cell r="E130" t="str">
            <v>Investicione nekretnine vrijednovane po modelu nabavne vrijednosti</v>
          </cell>
          <cell r="G130">
            <v>3726907.72</v>
          </cell>
        </row>
        <row r="131">
          <cell r="A131" t="str">
            <v>07510</v>
          </cell>
          <cell r="B131">
            <v>14</v>
          </cell>
          <cell r="C131">
            <v>17.07</v>
          </cell>
          <cell r="E131" t="str">
            <v>Ulaganja u zemljišta</v>
          </cell>
          <cell r="G131">
            <v>34291.4</v>
          </cell>
        </row>
        <row r="132">
          <cell r="A132" t="str">
            <v>0758</v>
          </cell>
          <cell r="B132">
            <v>15</v>
          </cell>
          <cell r="C132">
            <v>17.07</v>
          </cell>
          <cell r="E132" t="str">
            <v>Ispravka vrijednosti investicionih nekretnina zbog amortizacije</v>
          </cell>
          <cell r="G132">
            <v>-579739.6923</v>
          </cell>
        </row>
        <row r="133">
          <cell r="A133" t="str">
            <v>0759</v>
          </cell>
          <cell r="B133">
            <v>14</v>
          </cell>
          <cell r="C133">
            <v>17.07</v>
          </cell>
          <cell r="E133" t="e">
            <v>#N/A</v>
          </cell>
          <cell r="G133" t="e">
            <v>#N/A</v>
          </cell>
        </row>
        <row r="134">
          <cell r="A134" t="str">
            <v>07590</v>
          </cell>
          <cell r="B134">
            <v>15</v>
          </cell>
          <cell r="C134">
            <v>17.07</v>
          </cell>
          <cell r="E134" t="str">
            <v>ISPRAVKA VRIJEDNOSTI INVESTICIONIH NEKRETNINA USLJED UMANJENJA-ZGRADE</v>
          </cell>
          <cell r="G134">
            <v>-509286.64</v>
          </cell>
        </row>
        <row r="135">
          <cell r="A135" t="str">
            <v>08001</v>
          </cell>
          <cell r="B135">
            <v>25</v>
          </cell>
          <cell r="C135">
            <v>17.14</v>
          </cell>
          <cell r="E135" t="e">
            <v>#N/A</v>
          </cell>
          <cell r="G135" t="e">
            <v>#N/A</v>
          </cell>
        </row>
        <row r="136">
          <cell r="A136" t="str">
            <v>08002</v>
          </cell>
          <cell r="B136">
            <v>25</v>
          </cell>
          <cell r="C136">
            <v>17.14</v>
          </cell>
          <cell r="E136" t="e">
            <v>#N/A</v>
          </cell>
          <cell r="G136" t="e">
            <v>#N/A</v>
          </cell>
        </row>
        <row r="137">
          <cell r="A137" t="str">
            <v>08020</v>
          </cell>
          <cell r="B137">
            <v>25</v>
          </cell>
          <cell r="C137">
            <v>17.14</v>
          </cell>
          <cell r="E137" t="str">
            <v>AKCIJE GRUPE DRUŠTAVA KOJE ULAZE U SASTAV IMOVINE ZA POKRIĆE TEHNIČKIH REZERVI NEŽIVOTNIH OSIGURANJA-LOVĆEN ŽIVOTNA OSIGURANJA</v>
          </cell>
          <cell r="G137">
            <v>1280000</v>
          </cell>
        </row>
        <row r="138">
          <cell r="A138" t="str">
            <v>08021</v>
          </cell>
          <cell r="B138">
            <v>25</v>
          </cell>
          <cell r="C138">
            <v>17.14</v>
          </cell>
          <cell r="E138" t="str">
            <v>AKCIJE GRUPE DRUŠTAVA KOJE ULAZE U SASTAV IMOVINE ZA POKRIĆE TEHNIČKIH REZERVI NEŽIVOTNIH OSIGURANJA-LOVĆEN AUTO</v>
          </cell>
          <cell r="G138">
            <v>7900000</v>
          </cell>
        </row>
        <row r="139">
          <cell r="A139" t="str">
            <v>0879</v>
          </cell>
          <cell r="B139">
            <v>25</v>
          </cell>
          <cell r="C139">
            <v>17.14</v>
          </cell>
          <cell r="D139">
            <v>0</v>
          </cell>
          <cell r="E139" t="str">
            <v>Ispravka vrijednosti finansijskih ulaganja u pridružena i zajednički kontrolisana društva usljed smanjenja</v>
          </cell>
          <cell r="F139">
            <v>0</v>
          </cell>
          <cell r="G139">
            <v>-7900000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1000</v>
          </cell>
          <cell r="B140">
            <v>115</v>
          </cell>
          <cell r="C140">
            <v>19.010000000000002</v>
          </cell>
          <cell r="E140" t="str">
            <v>Eurska sredstva u blagajni</v>
          </cell>
          <cell r="G140">
            <v>405.13007000000016</v>
          </cell>
        </row>
        <row r="141">
          <cell r="A141" t="str">
            <v>1010</v>
          </cell>
          <cell r="B141">
            <v>115</v>
          </cell>
          <cell r="C141">
            <v>19.010000000000002</v>
          </cell>
          <cell r="E141" t="str">
            <v>Devizna sredstva u blagajni</v>
          </cell>
          <cell r="G141">
            <v>1445.6999999999998</v>
          </cell>
        </row>
        <row r="142">
          <cell r="A142" t="str">
            <v>1020</v>
          </cell>
          <cell r="C142">
            <v>19.010000000000002</v>
          </cell>
          <cell r="E142" t="e">
            <v>#N/A</v>
          </cell>
          <cell r="G142" t="e">
            <v>#N/A</v>
          </cell>
        </row>
        <row r="143">
          <cell r="A143" t="str">
            <v>1100</v>
          </cell>
          <cell r="B143">
            <v>115000</v>
          </cell>
          <cell r="C143">
            <v>19.010000000000002</v>
          </cell>
          <cell r="E143" t="str">
            <v>Gotovinska sredstva na transakcionim računima za životna osiguranja</v>
          </cell>
          <cell r="G143">
            <v>0</v>
          </cell>
        </row>
        <row r="144">
          <cell r="A144" t="str">
            <v>1110</v>
          </cell>
          <cell r="B144">
            <v>115</v>
          </cell>
          <cell r="C144">
            <v>19.010000000000002</v>
          </cell>
          <cell r="E144" t="str">
            <v>Gotovinska sredstva na transakcionim računima za neživotna osiguranja</v>
          </cell>
          <cell r="G144">
            <v>169896.98956000013</v>
          </cell>
        </row>
        <row r="145">
          <cell r="A145" t="str">
            <v>1111</v>
          </cell>
          <cell r="B145">
            <v>115</v>
          </cell>
          <cell r="C145">
            <v>19.010000000000002</v>
          </cell>
          <cell r="E145" t="str">
            <v>Gotovinska sredstva na transakcionim računima za neživotna osiguranja</v>
          </cell>
          <cell r="G145">
            <v>404284.12930299994</v>
          </cell>
        </row>
        <row r="146">
          <cell r="A146" t="str">
            <v>1120</v>
          </cell>
          <cell r="C146">
            <v>19.010000000000002</v>
          </cell>
          <cell r="E146" t="e">
            <v>#N/A</v>
          </cell>
          <cell r="G146" t="e">
            <v>#N/A</v>
          </cell>
        </row>
        <row r="147">
          <cell r="A147" t="str">
            <v>1130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1180</v>
          </cell>
          <cell r="B148">
            <v>115</v>
          </cell>
          <cell r="C148">
            <v>19.010000000000002</v>
          </cell>
          <cell r="E148" t="str">
            <v>Druga gotovinska sredstva-za transakcije sa inostranstvom-devizni racun za euro 978</v>
          </cell>
          <cell r="G148">
            <v>25342.569999999832</v>
          </cell>
        </row>
        <row r="149">
          <cell r="A149" t="str">
            <v>1181</v>
          </cell>
          <cell r="B149">
            <v>115</v>
          </cell>
          <cell r="C149">
            <v>19.010000000000002</v>
          </cell>
          <cell r="E149" t="e">
            <v>#N/A</v>
          </cell>
          <cell r="G149" t="e">
            <v>#N/A</v>
          </cell>
        </row>
        <row r="150">
          <cell r="A150" t="str">
            <v>1182</v>
          </cell>
          <cell r="B150">
            <v>115</v>
          </cell>
          <cell r="C150">
            <v>19.010000000000002</v>
          </cell>
          <cell r="E150" t="str">
            <v>Druga gotovinska sredstva-za transakcije sa inostranstvom-komercijalna banka ad beograd</v>
          </cell>
          <cell r="G150">
            <v>7352.99</v>
          </cell>
        </row>
        <row r="151">
          <cell r="A151" t="str">
            <v>1183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1184</v>
          </cell>
          <cell r="B152">
            <v>115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1185</v>
          </cell>
          <cell r="B153">
            <v>115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1186</v>
          </cell>
          <cell r="C154">
            <v>19.010000000000002</v>
          </cell>
          <cell r="E154" t="e">
            <v>#N/A</v>
          </cell>
          <cell r="G154" t="e">
            <v>#N/A</v>
          </cell>
        </row>
        <row r="155">
          <cell r="A155" t="str">
            <v>1187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1188</v>
          </cell>
          <cell r="B156">
            <v>115</v>
          </cell>
          <cell r="C156">
            <v>19.010000000000002</v>
          </cell>
          <cell r="E156" t="str">
            <v>Prolazni konto za pogresne uplate i isplate</v>
          </cell>
          <cell r="G156">
            <v>3.7700001848861575E-4</v>
          </cell>
        </row>
        <row r="157">
          <cell r="A157" t="str">
            <v>1189</v>
          </cell>
          <cell r="C157">
            <v>19.010000000000002</v>
          </cell>
          <cell r="E157" t="e">
            <v>#N/A</v>
          </cell>
          <cell r="G157" t="e">
            <v>#N/A</v>
          </cell>
        </row>
        <row r="158">
          <cell r="A158" t="str">
            <v>11890</v>
          </cell>
          <cell r="B158">
            <v>115</v>
          </cell>
          <cell r="C158">
            <v>19.010000000000002</v>
          </cell>
          <cell r="E158" t="e">
            <v>#N/A</v>
          </cell>
          <cell r="G158" t="e">
            <v>#N/A</v>
          </cell>
        </row>
        <row r="159">
          <cell r="A159" t="str">
            <v>1200</v>
          </cell>
          <cell r="B159">
            <v>56</v>
          </cell>
          <cell r="C159">
            <v>19.03</v>
          </cell>
          <cell r="E159" t="str">
            <v>Potraživanja od osiguranika u državi-pravna lica</v>
          </cell>
          <cell r="G159">
            <v>6649172.9427790008</v>
          </cell>
        </row>
        <row r="160">
          <cell r="A160" t="str">
            <v>1201</v>
          </cell>
          <cell r="B160">
            <v>56</v>
          </cell>
          <cell r="C160">
            <v>19.03</v>
          </cell>
          <cell r="E160" t="str">
            <v>Potraživanja od osiguranika u državi-fizička lica</v>
          </cell>
          <cell r="G160">
            <v>1876464.1048190002</v>
          </cell>
        </row>
        <row r="161">
          <cell r="A161" t="str">
            <v>1202</v>
          </cell>
          <cell r="B161">
            <v>56</v>
          </cell>
          <cell r="C161">
            <v>19.03</v>
          </cell>
          <cell r="E161" t="str">
            <v>UPLATE PREMIJE BEZ ZADUŽENJA-AVANSI</v>
          </cell>
          <cell r="G161">
            <v>-49139.071229000001</v>
          </cell>
        </row>
        <row r="162">
          <cell r="A162" t="str">
            <v>1203</v>
          </cell>
          <cell r="B162">
            <v>56</v>
          </cell>
          <cell r="C162">
            <v>19.03</v>
          </cell>
          <cell r="E162" t="str">
            <v>SPORNA  I SUMNJIVA POTRAŽIVANJA OD ZASTUPNIKA</v>
          </cell>
          <cell r="G162">
            <v>11877.64</v>
          </cell>
        </row>
        <row r="163">
          <cell r="A163" t="str">
            <v>1210</v>
          </cell>
          <cell r="B163">
            <v>56</v>
          </cell>
          <cell r="C163">
            <v>19.03</v>
          </cell>
          <cell r="E163" t="e">
            <v>#N/A</v>
          </cell>
          <cell r="G163" t="e">
            <v>#N/A</v>
          </cell>
        </row>
        <row r="164">
          <cell r="A164" t="str">
            <v>1230</v>
          </cell>
          <cell r="B164">
            <v>56</v>
          </cell>
          <cell r="C164">
            <v>19.03</v>
          </cell>
          <cell r="E164" t="str">
            <v>POTRAŽIVANJA OD POSREDNIKA U OSIGURANJU U INOSTRANSTVU</v>
          </cell>
          <cell r="G164">
            <v>3000</v>
          </cell>
        </row>
        <row r="165">
          <cell r="A165" t="str">
            <v>1211</v>
          </cell>
          <cell r="B165">
            <v>56</v>
          </cell>
          <cell r="C165">
            <v>19.03</v>
          </cell>
          <cell r="E165" t="str">
            <v>Potraživanja od osiguranika u inostranstvu-fizička lica zemlje članice EU</v>
          </cell>
          <cell r="G165">
            <v>8094</v>
          </cell>
        </row>
        <row r="166">
          <cell r="A166" t="str">
            <v>1270</v>
          </cell>
          <cell r="B166">
            <v>64</v>
          </cell>
          <cell r="C166">
            <v>19.03</v>
          </cell>
          <cell r="E166" t="str">
            <v>Druga kratkoročna potraživanja iz neposrednih poslova osiguranja u državi-zelena karta</v>
          </cell>
          <cell r="G166">
            <v>72027.251809999987</v>
          </cell>
        </row>
        <row r="167">
          <cell r="A167" t="str">
            <v>1271</v>
          </cell>
          <cell r="C167">
            <v>19.03</v>
          </cell>
          <cell r="E167" t="str">
            <v>Druga kratkoročna potraživanja iz neposrednih poslova osiguranja u inostranstvu</v>
          </cell>
          <cell r="G167">
            <v>0</v>
          </cell>
        </row>
        <row r="168">
          <cell r="A168" t="str">
            <v>1278</v>
          </cell>
          <cell r="B168">
            <v>64</v>
          </cell>
          <cell r="C168">
            <v>19.03</v>
          </cell>
          <cell r="E168" t="e">
            <v>#N/A</v>
          </cell>
          <cell r="G168" t="e">
            <v>#N/A</v>
          </cell>
        </row>
        <row r="169">
          <cell r="A169" t="str">
            <v>12780</v>
          </cell>
          <cell r="B169">
            <v>64</v>
          </cell>
          <cell r="C169">
            <v>19.03</v>
          </cell>
          <cell r="E169" t="e">
            <v>#N/A</v>
          </cell>
          <cell r="G169" t="e">
            <v>#N/A</v>
          </cell>
        </row>
        <row r="170">
          <cell r="A170" t="str">
            <v>1290</v>
          </cell>
          <cell r="B170">
            <v>56000</v>
          </cell>
          <cell r="C170">
            <v>19.03</v>
          </cell>
          <cell r="E170" t="str">
            <v>Ispravka vrijednosti kratkoročnih potraživanja iz neposrednih poslova osiguranja usljed umanjenja-zivot</v>
          </cell>
          <cell r="G170">
            <v>0</v>
          </cell>
        </row>
        <row r="171">
          <cell r="A171" t="str">
            <v>1291</v>
          </cell>
          <cell r="B171">
            <v>56</v>
          </cell>
          <cell r="C171">
            <v>19.03</v>
          </cell>
          <cell r="E171" t="str">
            <v>Ispravka vrijednosti kratkoročnih potraživanja iz neposrednih poslova osiguranja usljed umanjenja-nezivot</v>
          </cell>
          <cell r="G171">
            <v>-4513760.8100000005</v>
          </cell>
        </row>
        <row r="172">
          <cell r="A172" t="str">
            <v>1292</v>
          </cell>
          <cell r="B172">
            <v>56</v>
          </cell>
          <cell r="C172">
            <v>19.03</v>
          </cell>
          <cell r="E172" t="str">
            <v>ISPRAVKA VRIJEDNOSTI SUMNJIVIH I SPORNIH POTRAŽIVANJA</v>
          </cell>
          <cell r="G172">
            <v>-11877.64</v>
          </cell>
        </row>
        <row r="173">
          <cell r="A173" t="str">
            <v>1300</v>
          </cell>
          <cell r="B173">
            <v>70</v>
          </cell>
          <cell r="C173">
            <v>19.03</v>
          </cell>
          <cell r="E173" t="str">
            <v>POTRAŽIVANJA OD OSIGURAVAJUĆIH DRUŠTAVA ZA PREMIJE SAOSIGURANJA U DRŽAVI</v>
          </cell>
          <cell r="G173">
            <v>0</v>
          </cell>
        </row>
        <row r="174">
          <cell r="A174" t="str">
            <v>1370</v>
          </cell>
          <cell r="B174">
            <v>70</v>
          </cell>
          <cell r="C174">
            <v>19.05</v>
          </cell>
          <cell r="E174" t="e">
            <v>#N/A</v>
          </cell>
          <cell r="G174" t="e">
            <v>#N/A</v>
          </cell>
        </row>
        <row r="175">
          <cell r="A175" t="str">
            <v>1400</v>
          </cell>
          <cell r="B175">
            <v>78</v>
          </cell>
          <cell r="C175">
            <v>19.05</v>
          </cell>
          <cell r="E175" t="str">
            <v>Potraživanja od osiguravajućeg društva za udjele u naknadama šteta iz saosiguranja u državi</v>
          </cell>
          <cell r="G175">
            <v>1775.2299999999814</v>
          </cell>
        </row>
        <row r="176">
          <cell r="A176" t="str">
            <v>1410</v>
          </cell>
          <cell r="B176">
            <v>78</v>
          </cell>
          <cell r="C176">
            <v>19.05</v>
          </cell>
          <cell r="E176" t="e">
            <v>#N/A</v>
          </cell>
          <cell r="G176" t="e">
            <v>#N/A</v>
          </cell>
        </row>
        <row r="177">
          <cell r="A177" t="str">
            <v>1420</v>
          </cell>
          <cell r="B177">
            <v>82</v>
          </cell>
          <cell r="C177">
            <v>19.05</v>
          </cell>
          <cell r="E177" t="str">
            <v>Potraživanja od reosiguravajućih društava za udjele u naknadama šteta iz reosiguranja u državi</v>
          </cell>
          <cell r="G177">
            <v>5.8999999999999998E-5</v>
          </cell>
        </row>
        <row r="178">
          <cell r="A178" t="str">
            <v>1430</v>
          </cell>
          <cell r="B178">
            <v>82</v>
          </cell>
          <cell r="C178">
            <v>19.05</v>
          </cell>
          <cell r="E178" t="str">
            <v>Potraživanja od reosiguravajućih društava za udjele u naknadama šteta iz reosiguranja u inostranstvu</v>
          </cell>
          <cell r="G178">
            <v>146776.38</v>
          </cell>
        </row>
        <row r="179">
          <cell r="A179" t="str">
            <v>14301</v>
          </cell>
          <cell r="B179">
            <v>80</v>
          </cell>
          <cell r="C179">
            <v>19.05</v>
          </cell>
          <cell r="E179" t="str">
            <v>Potraživanja od reosiguravajućih društava za udjele u naknadama šteta iz reosiguranja u inostranstvu-triglav</v>
          </cell>
          <cell r="G179">
            <v>904495.42</v>
          </cell>
        </row>
        <row r="180">
          <cell r="A180" t="str">
            <v>14302</v>
          </cell>
          <cell r="B180">
            <v>80</v>
          </cell>
          <cell r="C180">
            <v>19.05</v>
          </cell>
          <cell r="E180" t="str">
            <v>Potraživanja od reosiguravajućih društava za udjele u naknadama šteta iz reosiguranja u inostranstvu-triglav re</v>
          </cell>
          <cell r="G180">
            <v>11052.079999999842</v>
          </cell>
        </row>
        <row r="181">
          <cell r="A181" t="str">
            <v>14309</v>
          </cell>
          <cell r="C181">
            <v>19.05</v>
          </cell>
          <cell r="E181" t="e">
            <v>#N/A</v>
          </cell>
          <cell r="G181" t="e">
            <v>#N/A</v>
          </cell>
        </row>
        <row r="182">
          <cell r="A182" t="str">
            <v>1500</v>
          </cell>
          <cell r="B182">
            <v>95</v>
          </cell>
          <cell r="C182">
            <v>19.059999999999999</v>
          </cell>
          <cell r="E182" t="str">
            <v>Ostvarena regresna potraživanja u državi</v>
          </cell>
          <cell r="G182">
            <v>214818.8</v>
          </cell>
        </row>
        <row r="183">
          <cell r="A183" t="str">
            <v>1520</v>
          </cell>
          <cell r="B183">
            <v>64</v>
          </cell>
          <cell r="C183">
            <v>19.059999999999999</v>
          </cell>
          <cell r="E183" t="str">
            <v>Potraživanja za isplaćene štete za tuđi račun u inostranstvu-uslužne štete</v>
          </cell>
          <cell r="G183">
            <v>116887.950354</v>
          </cell>
        </row>
        <row r="184">
          <cell r="A184" t="str">
            <v>1528</v>
          </cell>
          <cell r="B184">
            <v>62</v>
          </cell>
          <cell r="C184">
            <v>19.059999999999999</v>
          </cell>
          <cell r="E184" t="e">
            <v>#N/A</v>
          </cell>
          <cell r="G184" t="e">
            <v>#N/A</v>
          </cell>
        </row>
        <row r="185">
          <cell r="A185" t="str">
            <v>15700</v>
          </cell>
          <cell r="B185">
            <v>64</v>
          </cell>
          <cell r="C185">
            <v>19.059999999999999</v>
          </cell>
          <cell r="E185" t="str">
            <v>Ostala druga kratkoročna potraživanja iz poslova osiguranja u državi-dati avansi za stete</v>
          </cell>
          <cell r="G185">
            <v>20000</v>
          </cell>
        </row>
        <row r="186">
          <cell r="A186" t="str">
            <v>15790</v>
          </cell>
          <cell r="B186">
            <v>64</v>
          </cell>
          <cell r="C186">
            <v>19.059999999999999</v>
          </cell>
          <cell r="E186" t="str">
            <v>ISPRAVKA VRIJEDNOSTI DRUGIH KRATKOROČNIH POTRAŽIVANJA IZ POSLOVA OSIGURANJA USLJED UMANJENJA-KONTO 15700</v>
          </cell>
          <cell r="G186">
            <v>-20000</v>
          </cell>
        </row>
        <row r="187">
          <cell r="A187" t="str">
            <v>1590</v>
          </cell>
          <cell r="B187">
            <v>95</v>
          </cell>
          <cell r="C187">
            <v>19.059999999999999</v>
          </cell>
          <cell r="E187" t="str">
            <v>Ispravka vrijednosti drugih kratkoročnih potraživanja iz poslova osiguranja usljed umanjenja-regres</v>
          </cell>
          <cell r="G187">
            <v>-221636.75</v>
          </cell>
        </row>
        <row r="188">
          <cell r="A188" t="str">
            <v>15920</v>
          </cell>
          <cell r="B188">
            <v>64</v>
          </cell>
          <cell r="C188">
            <v>19.059999999999999</v>
          </cell>
          <cell r="E188" t="str">
            <v>ISPRAVKA VRIJEDNOSTI DRUGIH KRATKOROČNIH POTRAŽIVANJA IZ POSLOVA OSIGURANJA USLJED UMANJENJA-USLUZNE STETE</v>
          </cell>
          <cell r="G188">
            <v>-11806.49</v>
          </cell>
        </row>
        <row r="189">
          <cell r="A189" t="str">
            <v>1600</v>
          </cell>
          <cell r="B189">
            <v>99</v>
          </cell>
          <cell r="C189">
            <v>19.07</v>
          </cell>
          <cell r="E189" t="e">
            <v>#N/A</v>
          </cell>
          <cell r="G189" t="e">
            <v>#N/A</v>
          </cell>
        </row>
        <row r="190">
          <cell r="A190" t="str">
            <v>1601</v>
          </cell>
          <cell r="B190">
            <v>36</v>
          </cell>
          <cell r="C190">
            <v>19.07</v>
          </cell>
          <cell r="E190" t="str">
            <v>Kratkoročna potraživanja na ime kamata-kratkorocni depoziti kod banaka nezivot</v>
          </cell>
          <cell r="G190">
            <v>0</v>
          </cell>
        </row>
        <row r="191">
          <cell r="A191" t="str">
            <v>16011</v>
          </cell>
          <cell r="B191">
            <v>30</v>
          </cell>
          <cell r="C191">
            <v>19.07</v>
          </cell>
          <cell r="E191" t="str">
            <v>Kratkoročna potraživanja na ime kamata-dugorocni depoziti kod banaka nezivot</v>
          </cell>
          <cell r="G191">
            <v>4738.630000000001</v>
          </cell>
        </row>
        <row r="192">
          <cell r="A192" t="str">
            <v>1602</v>
          </cell>
          <cell r="B192">
            <v>26</v>
          </cell>
          <cell r="C192">
            <v>19.07</v>
          </cell>
          <cell r="E192" t="str">
            <v>Druga kratkoročna potraživanja iz finansiranja-kamata na euro obveznice</v>
          </cell>
          <cell r="G192">
            <v>0</v>
          </cell>
        </row>
        <row r="193">
          <cell r="A193" t="str">
            <v>1603</v>
          </cell>
          <cell r="B193">
            <v>26</v>
          </cell>
          <cell r="C193">
            <v>19.07</v>
          </cell>
          <cell r="E193" t="str">
            <v>DRUGA KRATKOROČNA POTRAŽIVANJA IZ FINANSIRANJA-KAMATA NA NLB OBVEZNICE</v>
          </cell>
          <cell r="G193">
            <v>0</v>
          </cell>
        </row>
        <row r="194">
          <cell r="A194" t="str">
            <v>1604</v>
          </cell>
          <cell r="B194">
            <v>26</v>
          </cell>
          <cell r="C194">
            <v>19.07</v>
          </cell>
          <cell r="E194" t="str">
            <v>DRUGA KRATKOROČNA POTRAŽIVANJA IZ FINANSIRANJA-KAMATA NA EURO OBVEZNICE-09.12.2016</v>
          </cell>
          <cell r="G194">
            <v>0</v>
          </cell>
        </row>
        <row r="195">
          <cell r="A195" t="str">
            <v>1605</v>
          </cell>
          <cell r="B195">
            <v>99</v>
          </cell>
          <cell r="C195">
            <v>19.07</v>
          </cell>
          <cell r="E195" t="e">
            <v>#N/A</v>
          </cell>
          <cell r="G195" t="e">
            <v>#N/A</v>
          </cell>
        </row>
        <row r="196">
          <cell r="A196" t="str">
            <v>1606</v>
          </cell>
          <cell r="B196">
            <v>26</v>
          </cell>
          <cell r="C196">
            <v>19.07</v>
          </cell>
          <cell r="E196" t="str">
            <v>DRUGA KRATKOROČNA POTRAŽIVANJA IZ FINANSIRANJA-OBVEZNICE 10.03.2021. KOJE SLUZE ZA POKRICE</v>
          </cell>
          <cell r="G196">
            <v>21172.599999999977</v>
          </cell>
        </row>
        <row r="197">
          <cell r="A197" t="str">
            <v>1609</v>
          </cell>
          <cell r="B197">
            <v>26</v>
          </cell>
          <cell r="C197">
            <v>19.07</v>
          </cell>
          <cell r="E197" t="str">
            <v>DRUGA KRATKOROČNA POTRAŽIVANJA IZ FINANSIRANJA-KAMATA NA EUROOBVEZNICE 18.03.2020.</v>
          </cell>
          <cell r="G197">
            <v>7712.210000000021</v>
          </cell>
        </row>
        <row r="198">
          <cell r="A198" t="str">
            <v>16063</v>
          </cell>
          <cell r="B198">
            <v>26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1607</v>
          </cell>
          <cell r="B199">
            <v>26</v>
          </cell>
          <cell r="C199">
            <v>19.07</v>
          </cell>
          <cell r="E199" t="str">
            <v>Druga kratkoročna potraživanja iz finansiranja-kamata na euroobveznice 10.03.2021.-KOJE NE SLUZE ZA POKRICE</v>
          </cell>
          <cell r="G199">
            <v>0</v>
          </cell>
        </row>
        <row r="200">
          <cell r="A200" t="str">
            <v>1608</v>
          </cell>
          <cell r="B200">
            <v>26</v>
          </cell>
          <cell r="C200">
            <v>19.07</v>
          </cell>
          <cell r="E200" t="str">
            <v>Druga kratkoročna potraživanja iz finansiranja-kamata na euroobveznice 20.05.2019.</v>
          </cell>
          <cell r="G200">
            <v>507419.41</v>
          </cell>
        </row>
        <row r="201">
          <cell r="A201" t="str">
            <v>1670</v>
          </cell>
          <cell r="B201">
            <v>35</v>
          </cell>
          <cell r="C201">
            <v>19.07</v>
          </cell>
          <cell r="E201" t="e">
            <v>#N/A</v>
          </cell>
          <cell r="G201" t="e">
            <v>#N/A</v>
          </cell>
        </row>
        <row r="202">
          <cell r="A202" t="str">
            <v>16970</v>
          </cell>
          <cell r="B202">
            <v>35</v>
          </cell>
          <cell r="C202">
            <v>19.07</v>
          </cell>
          <cell r="E202" t="e">
            <v>#N/A</v>
          </cell>
          <cell r="G202" t="e">
            <v>#N/A</v>
          </cell>
        </row>
        <row r="203">
          <cell r="A203" t="str">
            <v>1690</v>
          </cell>
          <cell r="B203">
            <v>99</v>
          </cell>
          <cell r="C203">
            <v>19.07</v>
          </cell>
          <cell r="E203" t="e">
            <v>#N/A</v>
          </cell>
          <cell r="G203" t="e">
            <v>#N/A</v>
          </cell>
        </row>
        <row r="204">
          <cell r="A204" t="str">
            <v>1700</v>
          </cell>
          <cell r="B204">
            <v>108</v>
          </cell>
          <cell r="C204">
            <v>19.079999999999998</v>
          </cell>
          <cell r="E204" t="str">
            <v>Druga kratkoročna potraživanja od državnih i drugih institucija-lovcen re</v>
          </cell>
          <cell r="G204">
            <v>41062.339999999997</v>
          </cell>
        </row>
        <row r="205">
          <cell r="A205" t="str">
            <v>1710</v>
          </cell>
          <cell r="B205">
            <v>103</v>
          </cell>
          <cell r="C205">
            <v>19.079999999999998</v>
          </cell>
          <cell r="E205" t="str">
            <v>Kratkoročna potraživanja od zaposlenih-akontacija za sluzbeni put</v>
          </cell>
          <cell r="G205">
            <v>-3466.7999999999979</v>
          </cell>
        </row>
        <row r="206">
          <cell r="A206" t="str">
            <v>17101</v>
          </cell>
          <cell r="B206">
            <v>103</v>
          </cell>
          <cell r="C206">
            <v>19.079999999999998</v>
          </cell>
          <cell r="E206" t="str">
            <v>Kratkoročna potraživanja od zaposlenih-ostalo</v>
          </cell>
          <cell r="G206">
            <v>13656.91</v>
          </cell>
        </row>
        <row r="207">
          <cell r="A207" t="str">
            <v>171010</v>
          </cell>
          <cell r="B207">
            <v>103</v>
          </cell>
          <cell r="C207">
            <v>19.079999999999998</v>
          </cell>
          <cell r="E207" t="str">
            <v>KRATKOROČNA POTRAŽIVANJA OD ZAPOSLENIH-PREUZETE ZALIHE</v>
          </cell>
          <cell r="G207">
            <v>-7.4000000000000909</v>
          </cell>
        </row>
        <row r="208">
          <cell r="A208" t="str">
            <v>17102</v>
          </cell>
          <cell r="B208">
            <v>35</v>
          </cell>
          <cell r="C208">
            <v>19.079999999999998</v>
          </cell>
          <cell r="E208" t="str">
            <v>Kratkoročna potraživanja od zaposlenih-stambeni fond</v>
          </cell>
          <cell r="G208">
            <v>0.21</v>
          </cell>
        </row>
        <row r="209">
          <cell r="A209" t="str">
            <v>17103</v>
          </cell>
          <cell r="B209">
            <v>107</v>
          </cell>
          <cell r="C209">
            <v>17.09</v>
          </cell>
          <cell r="E209" t="str">
            <v>POTRAŽIVANJA OD KUPACA ZA STANOVE U NIKŠIĆU</v>
          </cell>
          <cell r="G209">
            <v>1712321.48</v>
          </cell>
        </row>
        <row r="210">
          <cell r="A210" t="str">
            <v>171031</v>
          </cell>
          <cell r="B210">
            <v>103</v>
          </cell>
          <cell r="C210">
            <v>19.079999999999998</v>
          </cell>
          <cell r="E210" t="str">
            <v>POTRAŽIVANJA OD KUPACA ZA STANOVE U NIKŠIĆU KRATKOROCNO</v>
          </cell>
          <cell r="G210">
            <v>125538.84</v>
          </cell>
        </row>
        <row r="211">
          <cell r="A211" t="str">
            <v>171032</v>
          </cell>
          <cell r="B211">
            <v>103</v>
          </cell>
          <cell r="C211">
            <v>19.079999999999998</v>
          </cell>
          <cell r="E211" t="str">
            <v>POTRAŽIVANJA OD KUPACA ZA STANOVE U NIKŠIĆU KAMATA</v>
          </cell>
          <cell r="G211">
            <v>64814.39</v>
          </cell>
        </row>
        <row r="212">
          <cell r="A212" t="str">
            <v>1720</v>
          </cell>
          <cell r="B212">
            <v>103</v>
          </cell>
          <cell r="C212">
            <v>19.079999999999998</v>
          </cell>
          <cell r="E212" t="str">
            <v>Kratkoročna potraživanja od kupaca</v>
          </cell>
          <cell r="G212">
            <v>574973.41992000001</v>
          </cell>
        </row>
        <row r="213">
          <cell r="A213" t="str">
            <v>17200</v>
          </cell>
          <cell r="B213">
            <v>103</v>
          </cell>
          <cell r="C213">
            <v>19.079999999999998</v>
          </cell>
          <cell r="E213" t="str">
            <v>KRATKOROČNA POTRAŽIVANJA ZA ZAKUP</v>
          </cell>
          <cell r="G213">
            <v>158564.65</v>
          </cell>
        </row>
        <row r="214">
          <cell r="A214" t="str">
            <v>17208</v>
          </cell>
          <cell r="B214">
            <v>103</v>
          </cell>
          <cell r="C214">
            <v>19.079999999999998</v>
          </cell>
          <cell r="E214" t="str">
            <v>KRATKOROČNA POTRAŽIVANJA -OTKUPLJENA POTRAŽIVANJA OD LOVĆEN AUTA</v>
          </cell>
          <cell r="G214">
            <v>101179.01000000001</v>
          </cell>
        </row>
        <row r="215">
          <cell r="A215" t="str">
            <v>17209</v>
          </cell>
          <cell r="B215">
            <v>103</v>
          </cell>
          <cell r="C215">
            <v>19.079999999999998</v>
          </cell>
          <cell r="E215" t="str">
            <v>KRATKOROČNA POTRAŽIVANJA -PREUZETA POTRAŽIVANJA ZA REZERVISANE  ŠTETE LOVĆENA RE</v>
          </cell>
          <cell r="G215">
            <v>117308.18</v>
          </cell>
        </row>
        <row r="216">
          <cell r="A216" t="str">
            <v>172090</v>
          </cell>
          <cell r="B216">
            <v>103</v>
          </cell>
          <cell r="C216">
            <v>19.079999999999998</v>
          </cell>
          <cell r="E216" t="str">
            <v>KRATKOROČNA POTRAŽIVANJA -PREUZETA POTRAŽIVANJA ZA LIKVIDIRANE  ŠTETE LOVĆENA RE</v>
          </cell>
          <cell r="G216">
            <v>9876.1899999999987</v>
          </cell>
        </row>
        <row r="217">
          <cell r="A217" t="str">
            <v>17280</v>
          </cell>
          <cell r="B217">
            <v>101</v>
          </cell>
          <cell r="C217">
            <v>19.079999999999998</v>
          </cell>
          <cell r="E217" t="str">
            <v>Kratkoročna potraživanja od kupaca povezana pravna lica-zakup-LOVĆEN AUTO</v>
          </cell>
          <cell r="G217">
            <v>50379.009999999995</v>
          </cell>
        </row>
        <row r="218">
          <cell r="A218" t="str">
            <v>17281</v>
          </cell>
          <cell r="B218">
            <v>101</v>
          </cell>
          <cell r="C218">
            <v>19.079999999999998</v>
          </cell>
          <cell r="E218" t="str">
            <v>Kratkoročna potraživanja od kupaca povezana pravna lica-zakup-LOVĆEN ŽIVOT</v>
          </cell>
          <cell r="G218">
            <v>-56.019999999999982</v>
          </cell>
        </row>
        <row r="219">
          <cell r="A219" t="str">
            <v>17282</v>
          </cell>
          <cell r="B219">
            <v>101</v>
          </cell>
          <cell r="C219">
            <v>19.079999999999998</v>
          </cell>
          <cell r="E219" t="str">
            <v>Kratkoročna potraživanja od kupaca povezana pravna lica-TRIGLAV</v>
          </cell>
          <cell r="G219">
            <v>0</v>
          </cell>
        </row>
        <row r="220">
          <cell r="A220" t="str">
            <v>1750</v>
          </cell>
          <cell r="B220">
            <v>60</v>
          </cell>
          <cell r="C220">
            <v>19.079999999999998</v>
          </cell>
          <cell r="E220" t="str">
            <v>Ostala druga kratkoročna potraživanja-avansi za usluge zastupanja</v>
          </cell>
          <cell r="G220">
            <v>544968.19999999995</v>
          </cell>
        </row>
        <row r="221">
          <cell r="A221" t="str">
            <v>17501</v>
          </cell>
          <cell r="B221">
            <v>60</v>
          </cell>
          <cell r="C221">
            <v>19.079999999999998</v>
          </cell>
          <cell r="E221" t="str">
            <v>Potrazivanja za obracunate kamate za date avanse</v>
          </cell>
          <cell r="G221">
            <v>21458.67</v>
          </cell>
        </row>
        <row r="222">
          <cell r="A222" t="str">
            <v>1751</v>
          </cell>
          <cell r="B222">
            <v>64</v>
          </cell>
          <cell r="C222">
            <v>19.079999999999998</v>
          </cell>
          <cell r="E222" t="str">
            <v>Ostala druga kratkoročna potraživanja-dati ostali avansi dobavljacima</v>
          </cell>
          <cell r="G222">
            <v>177166.07000000004</v>
          </cell>
        </row>
        <row r="223">
          <cell r="A223" t="str">
            <v>1752</v>
          </cell>
          <cell r="B223">
            <v>103</v>
          </cell>
          <cell r="C223">
            <v>19.079999999999998</v>
          </cell>
          <cell r="E223" t="str">
            <v>Ostala druga kratkoročna potraživanja-ostalo</v>
          </cell>
          <cell r="G223">
            <v>23048.3</v>
          </cell>
        </row>
        <row r="224">
          <cell r="A224" t="str">
            <v>1753</v>
          </cell>
          <cell r="B224">
            <v>103</v>
          </cell>
          <cell r="C224">
            <v>19.079999999999998</v>
          </cell>
          <cell r="E224" t="str">
            <v>OSTALA DRUGA KRATKOROČNA POTRAŽIVANJA-UGOVOR O ZAJMU</v>
          </cell>
          <cell r="G224">
            <v>14000</v>
          </cell>
        </row>
        <row r="225">
          <cell r="A225" t="str">
            <v>17531</v>
          </cell>
          <cell r="B225">
            <v>99</v>
          </cell>
          <cell r="C225">
            <v>19.07</v>
          </cell>
          <cell r="E225" t="e">
            <v>#N/A</v>
          </cell>
          <cell r="G225" t="e">
            <v>#N/A</v>
          </cell>
        </row>
        <row r="226">
          <cell r="A226" t="str">
            <v>17538</v>
          </cell>
          <cell r="B226">
            <v>101</v>
          </cell>
          <cell r="C226">
            <v>19.079999999999998</v>
          </cell>
          <cell r="E226" t="str">
            <v>OSTALA DRUGA KRATKOROČNA POTRAŽIVANJA-UGOVOR O ZAJMU-LOVĆEN AUTO</v>
          </cell>
          <cell r="G226">
            <v>67553.41</v>
          </cell>
        </row>
        <row r="227">
          <cell r="A227" t="str">
            <v>17528</v>
          </cell>
          <cell r="B227">
            <v>101</v>
          </cell>
          <cell r="C227">
            <v>19.079999999999998</v>
          </cell>
          <cell r="E227" t="e">
            <v>#N/A</v>
          </cell>
          <cell r="G227" t="e">
            <v>#N/A</v>
          </cell>
        </row>
        <row r="228">
          <cell r="A228" t="str">
            <v>17529</v>
          </cell>
          <cell r="B228">
            <v>101</v>
          </cell>
          <cell r="C228">
            <v>19.079999999999998</v>
          </cell>
          <cell r="E228" t="e">
            <v>#N/A</v>
          </cell>
          <cell r="G228" t="e">
            <v>#N/A</v>
          </cell>
        </row>
        <row r="229">
          <cell r="A229" t="str">
            <v>17580</v>
          </cell>
          <cell r="B229">
            <v>101</v>
          </cell>
          <cell r="C229">
            <v>19.079999999999998</v>
          </cell>
          <cell r="E229" t="e">
            <v>#N/A</v>
          </cell>
          <cell r="G229" t="e">
            <v>#N/A</v>
          </cell>
        </row>
        <row r="230">
          <cell r="A230" t="str">
            <v>1792</v>
          </cell>
          <cell r="B230">
            <v>103</v>
          </cell>
          <cell r="C230">
            <v>19.079999999999998</v>
          </cell>
          <cell r="E230" t="str">
            <v>Ispravka vrijednosti drugih kratkoročnih potraživanja usljed umanjenja-konto 1720</v>
          </cell>
          <cell r="G230">
            <v>-346146.31</v>
          </cell>
        </row>
        <row r="231">
          <cell r="A231" t="str">
            <v>17921</v>
          </cell>
          <cell r="B231">
            <v>103</v>
          </cell>
          <cell r="C231">
            <v>19.079999999999998</v>
          </cell>
          <cell r="E231" t="str">
            <v>ISPRAVKA VRIJEDNOSTI DRUGIH KRATKOROČNIH POTRAŽIVANJA USLJED UMANJENJA-KONTO 17200</v>
          </cell>
          <cell r="G231">
            <v>-140936.69999999998</v>
          </cell>
        </row>
        <row r="232">
          <cell r="A232" t="str">
            <v>1793</v>
          </cell>
          <cell r="B232">
            <v>108</v>
          </cell>
          <cell r="C232">
            <v>19.079999999999998</v>
          </cell>
          <cell r="E232" t="str">
            <v>ISPRAVKA VRIJEDNOSTI DRUGIH KRATKOROČNIH POTRAŽIVANJA USLJED UMANJENJA-KONTO 1700</v>
          </cell>
          <cell r="G232">
            <v>-41062.339999999997</v>
          </cell>
        </row>
        <row r="233">
          <cell r="A233" t="str">
            <v>1795</v>
          </cell>
          <cell r="B233">
            <v>60</v>
          </cell>
          <cell r="C233">
            <v>19.079999999999998</v>
          </cell>
          <cell r="E233" t="str">
            <v>Ispravka vrijednosti drugih kratkoročnih potraživanja usljed umanjenja-konto 1750</v>
          </cell>
          <cell r="G233">
            <v>-263527.58999999997</v>
          </cell>
        </row>
        <row r="234">
          <cell r="A234" t="str">
            <v>179501</v>
          </cell>
          <cell r="B234">
            <v>60</v>
          </cell>
          <cell r="C234">
            <v>19.079999999999998</v>
          </cell>
          <cell r="E234" t="str">
            <v>ISPRAVKA VRIJEDNOSTI DRUGIH KRATKOROČNIH POTRAŽIVANJA USLJED UMANJENJA-KONTO 17501</v>
          </cell>
          <cell r="G234">
            <v>-21458.67</v>
          </cell>
        </row>
        <row r="235">
          <cell r="A235" t="str">
            <v>17951</v>
          </cell>
          <cell r="B235">
            <v>64</v>
          </cell>
          <cell r="C235">
            <v>19.079999999999998</v>
          </cell>
          <cell r="E235" t="str">
            <v>ISPRAVKA VRIJEDNOSTI DRUGIH KRATKOROČNIH POTRAŽIVANJA USLJED UMANJENJA-KONTO 1751</v>
          </cell>
          <cell r="G235">
            <v>-142810.20000000001</v>
          </cell>
        </row>
        <row r="236">
          <cell r="A236" t="str">
            <v>17952</v>
          </cell>
          <cell r="B236">
            <v>103</v>
          </cell>
          <cell r="C236">
            <v>19.079999999999998</v>
          </cell>
          <cell r="E236" t="str">
            <v>ISPRAVKA VRIJEDNOSTI DRUGIH KRATKOROČNIH POTRAŽIVANJA USLJED UMANJENJA-KONTO 1752</v>
          </cell>
          <cell r="G236">
            <v>-24758.32</v>
          </cell>
        </row>
        <row r="237">
          <cell r="A237" t="str">
            <v>17953</v>
          </cell>
          <cell r="B237">
            <v>103</v>
          </cell>
          <cell r="C237">
            <v>19.079999999999998</v>
          </cell>
          <cell r="E237" t="str">
            <v>ISPRAVKA VRIJEDNOSTI DRUGIH KRATKOROČNIH POTRAŽIVANJA USLJED DISKONTOVANJA-KONTO 17101</v>
          </cell>
          <cell r="G237">
            <v>-10202.59</v>
          </cell>
        </row>
        <row r="238">
          <cell r="A238" t="str">
            <v>17958</v>
          </cell>
          <cell r="B238">
            <v>35</v>
          </cell>
          <cell r="C238">
            <v>19.07</v>
          </cell>
          <cell r="E238" t="e">
            <v>#N/A</v>
          </cell>
          <cell r="G238" t="e">
            <v>#N/A</v>
          </cell>
        </row>
        <row r="239">
          <cell r="A239" t="str">
            <v>1810</v>
          </cell>
          <cell r="B239">
            <v>36</v>
          </cell>
          <cell r="C239">
            <v>18.02</v>
          </cell>
          <cell r="E239" t="e">
            <v>#N/A</v>
          </cell>
          <cell r="G239" t="e">
            <v>#N/A</v>
          </cell>
        </row>
        <row r="240">
          <cell r="A240" t="str">
            <v>1830</v>
          </cell>
          <cell r="B240">
            <v>36000</v>
          </cell>
          <cell r="C240">
            <v>18.02</v>
          </cell>
          <cell r="E240" t="e">
            <v>#N/A</v>
          </cell>
          <cell r="G240" t="e">
            <v>#N/A</v>
          </cell>
        </row>
        <row r="241">
          <cell r="A241" t="str">
            <v>1850</v>
          </cell>
          <cell r="B241">
            <v>36</v>
          </cell>
          <cell r="C241">
            <v>18.02</v>
          </cell>
          <cell r="E241" t="str">
            <v>Kratkoročni depoziti kod banaka, koji ulaze u sastav imovine za pokriće tehničkih rezervi neživotnih osiguranja</v>
          </cell>
          <cell r="G241">
            <v>0</v>
          </cell>
        </row>
        <row r="242">
          <cell r="A242" t="str">
            <v>1864</v>
          </cell>
          <cell r="B242">
            <v>37</v>
          </cell>
          <cell r="C242">
            <v>17.11</v>
          </cell>
          <cell r="E242" t="e">
            <v>#N/A</v>
          </cell>
          <cell r="G242" t="e">
            <v>#N/A</v>
          </cell>
        </row>
        <row r="243">
          <cell r="A243" t="str">
            <v>18640</v>
          </cell>
          <cell r="B243">
            <v>35</v>
          </cell>
          <cell r="C243">
            <v>19.07</v>
          </cell>
          <cell r="E243" t="str">
            <v>DRUGA KRATKOROČNA ULAGANJA, KOJA SE NE FINANSIRAJU IZ TEHNIČKIH REZERVISANJA-PLASMANI STRATESKIM PARTNERIMA</v>
          </cell>
          <cell r="G243">
            <v>1345016.3800000004</v>
          </cell>
        </row>
        <row r="244">
          <cell r="A244" t="str">
            <v>18641</v>
          </cell>
          <cell r="B244">
            <v>99</v>
          </cell>
          <cell r="C244">
            <v>19.07</v>
          </cell>
          <cell r="E244" t="str">
            <v>DRUGA KRATKOROČNA ULAGANJA, KOJA SE NE FINANSIRAJU IZ TEHNIČKIH REZERVISANJA-KAMATE NA PLASMANE STRATESKIM PARTNERIMA</v>
          </cell>
          <cell r="G244">
            <v>30941.600000000002</v>
          </cell>
        </row>
        <row r="245">
          <cell r="A245" t="str">
            <v>18648</v>
          </cell>
          <cell r="B245">
            <v>101</v>
          </cell>
          <cell r="C245">
            <v>19.07</v>
          </cell>
          <cell r="E245" t="str">
            <v>DRUGA KRATKOROČNA ULAGANJA, KOJA SE NE FINANSIRAJU IZ TEHNIČKIH REZERVISANJA- PLASMANI STRATESKIM PARTNERIMA-LOVĆEN AUTO</v>
          </cell>
          <cell r="G245">
            <v>473437.33999999991</v>
          </cell>
        </row>
        <row r="246">
          <cell r="A246" t="str">
            <v>1866</v>
          </cell>
          <cell r="B246">
            <v>37</v>
          </cell>
          <cell r="C246">
            <v>18.03</v>
          </cell>
          <cell r="E246" t="e">
            <v>#N/A</v>
          </cell>
          <cell r="G246" t="e">
            <v>#N/A</v>
          </cell>
        </row>
        <row r="247">
          <cell r="A247" t="str">
            <v>18690</v>
          </cell>
          <cell r="B247">
            <v>35</v>
          </cell>
          <cell r="C247">
            <v>19.07</v>
          </cell>
          <cell r="E247" t="str">
            <v>ISPRAVKA VRIJEDNOSTI DRUGIH FINANSIJSKIH ULAGANJA USLJED UMANJENJA-ISPRAVKA PLASMANA STRATESKIM PARTNERIMA</v>
          </cell>
          <cell r="G247">
            <v>-219420.34</v>
          </cell>
        </row>
        <row r="248">
          <cell r="A248" t="str">
            <v>186901</v>
          </cell>
          <cell r="B248">
            <v>35</v>
          </cell>
          <cell r="C248">
            <v>19.07</v>
          </cell>
          <cell r="E248" t="str">
            <v>ISPRAVKA VRIJEDNOSTI DRUGIH FINANSIJSKIH ULAGANJA USLJED DISKONTOVANJA-ISPRAVKA PLASMANA STRATESKIM PARTNERIMA</v>
          </cell>
          <cell r="G248">
            <v>-106470.87</v>
          </cell>
        </row>
        <row r="249">
          <cell r="A249" t="str">
            <v>18698</v>
          </cell>
          <cell r="B249">
            <v>21</v>
          </cell>
          <cell r="C249">
            <v>19.07</v>
          </cell>
          <cell r="E249" t="str">
            <v>ISPRAVKA PLASMANA LOVĆEN AUTA</v>
          </cell>
          <cell r="G249">
            <v>-619853.57999999996</v>
          </cell>
        </row>
        <row r="250">
          <cell r="A250" t="str">
            <v>1870</v>
          </cell>
          <cell r="B250">
            <v>109</v>
          </cell>
          <cell r="C250">
            <v>40</v>
          </cell>
          <cell r="E250" t="e">
            <v>#N/A</v>
          </cell>
          <cell r="G250" t="e">
            <v>#N/A</v>
          </cell>
        </row>
        <row r="251">
          <cell r="A251" t="str">
            <v>1871</v>
          </cell>
          <cell r="B251">
            <v>109</v>
          </cell>
          <cell r="C251">
            <v>40</v>
          </cell>
          <cell r="E251" t="e">
            <v>#N/A</v>
          </cell>
          <cell r="G251" t="e">
            <v>#N/A</v>
          </cell>
        </row>
        <row r="252">
          <cell r="A252" t="str">
            <v>18710</v>
          </cell>
          <cell r="B252">
            <v>109</v>
          </cell>
          <cell r="C252">
            <v>40</v>
          </cell>
          <cell r="E252" t="e">
            <v>#N/A</v>
          </cell>
          <cell r="G252" t="e">
            <v>#N/A</v>
          </cell>
        </row>
        <row r="253">
          <cell r="A253" t="str">
            <v>18711</v>
          </cell>
          <cell r="B253">
            <v>109</v>
          </cell>
          <cell r="C253">
            <v>40</v>
          </cell>
          <cell r="E253" t="e">
            <v>#N/A</v>
          </cell>
          <cell r="G253" t="e">
            <v>#N/A</v>
          </cell>
        </row>
        <row r="254">
          <cell r="A254" t="str">
            <v>187111</v>
          </cell>
          <cell r="B254">
            <v>109</v>
          </cell>
          <cell r="C254">
            <v>40</v>
          </cell>
          <cell r="E254" t="e">
            <v>#N/A</v>
          </cell>
          <cell r="G254" t="e">
            <v>#N/A</v>
          </cell>
        </row>
        <row r="255">
          <cell r="A255" t="str">
            <v>1900</v>
          </cell>
          <cell r="E255" t="e">
            <v>#N/A</v>
          </cell>
          <cell r="G255" t="e">
            <v>#N/A</v>
          </cell>
        </row>
        <row r="256">
          <cell r="A256" t="str">
            <v>1920</v>
          </cell>
          <cell r="B256">
            <v>124</v>
          </cell>
          <cell r="C256">
            <v>21.01</v>
          </cell>
          <cell r="E256" t="str">
            <v>Odloženi troškovi sticanja osiguranja</v>
          </cell>
          <cell r="G256">
            <v>280189.08000000007</v>
          </cell>
        </row>
        <row r="257">
          <cell r="A257" t="str">
            <v>1930</v>
          </cell>
          <cell r="B257">
            <v>125</v>
          </cell>
          <cell r="C257">
            <v>21.01</v>
          </cell>
          <cell r="E257" t="str">
            <v>DRUGI KRATKOROČNO ODLOŽENI TROŠKOVI-OTPREMNINE</v>
          </cell>
          <cell r="G257">
            <v>1.9999999999999962E-2</v>
          </cell>
        </row>
        <row r="258">
          <cell r="A258" t="str">
            <v>19202</v>
          </cell>
          <cell r="C258">
            <v>21.01</v>
          </cell>
          <cell r="E258" t="e">
            <v>#N/A</v>
          </cell>
          <cell r="G258" t="e">
            <v>#N/A</v>
          </cell>
        </row>
        <row r="259">
          <cell r="A259" t="str">
            <v>19203</v>
          </cell>
          <cell r="C259">
            <v>21.01</v>
          </cell>
          <cell r="E259" t="e">
            <v>#N/A</v>
          </cell>
          <cell r="G259" t="e">
            <v>#N/A</v>
          </cell>
        </row>
        <row r="260">
          <cell r="A260" t="str">
            <v>19204</v>
          </cell>
          <cell r="C260">
            <v>21.01</v>
          </cell>
          <cell r="E260" t="e">
            <v>#N/A</v>
          </cell>
          <cell r="G260" t="e">
            <v>#N/A</v>
          </cell>
        </row>
        <row r="261">
          <cell r="A261" t="str">
            <v>19205</v>
          </cell>
          <cell r="C261">
            <v>21.01</v>
          </cell>
          <cell r="E261" t="e">
            <v>#N/A</v>
          </cell>
          <cell r="G261" t="e">
            <v>#N/A</v>
          </cell>
        </row>
        <row r="262">
          <cell r="A262" t="str">
            <v>19206</v>
          </cell>
          <cell r="C262">
            <v>21.01</v>
          </cell>
          <cell r="E262" t="e">
            <v>#N/A</v>
          </cell>
          <cell r="G262" t="e">
            <v>#N/A</v>
          </cell>
        </row>
        <row r="263">
          <cell r="A263" t="str">
            <v>19208</v>
          </cell>
          <cell r="B263">
            <v>213</v>
          </cell>
          <cell r="C263">
            <v>25.01</v>
          </cell>
          <cell r="E263" t="str">
            <v>ODLOŽENI TROŠKOVI STICANJA OSIGURANJA-PROVIZIJA ZA OBRADU KREDITA TRIGLAV</v>
          </cell>
          <cell r="G263">
            <v>5139.16</v>
          </cell>
        </row>
        <row r="264">
          <cell r="A264" t="str">
            <v>1921</v>
          </cell>
          <cell r="B264">
            <v>5</v>
          </cell>
          <cell r="C264">
            <v>21.01</v>
          </cell>
          <cell r="E264" t="str">
            <v>Umanjenje prenosne premije za troškove pribave osiguranja</v>
          </cell>
          <cell r="G264">
            <v>2025464.2699999996</v>
          </cell>
        </row>
        <row r="265">
          <cell r="A265" t="str">
            <v>1940</v>
          </cell>
          <cell r="B265">
            <v>125</v>
          </cell>
          <cell r="C265">
            <v>21.02</v>
          </cell>
          <cell r="E265" t="str">
            <v>Drugi kratkoročno odloženi rashodi-premija reosiguranja</v>
          </cell>
          <cell r="G265">
            <v>0</v>
          </cell>
        </row>
        <row r="266">
          <cell r="A266" t="str">
            <v>1948</v>
          </cell>
          <cell r="B266">
            <v>125</v>
          </cell>
          <cell r="C266">
            <v>21.02</v>
          </cell>
          <cell r="E266" t="e">
            <v>#N/A</v>
          </cell>
          <cell r="G266" t="e">
            <v>#N/A</v>
          </cell>
        </row>
        <row r="267">
          <cell r="A267" t="str">
            <v>19481</v>
          </cell>
          <cell r="B267">
            <v>125</v>
          </cell>
          <cell r="C267">
            <v>21.02</v>
          </cell>
          <cell r="E267" t="str">
            <v>Drugi kratkoročno odloženi rashodi-premija reosiguranja-TRIGLAV-RE</v>
          </cell>
          <cell r="G267">
            <v>0</v>
          </cell>
        </row>
        <row r="268">
          <cell r="A268" t="str">
            <v>2013</v>
          </cell>
          <cell r="B268">
            <v>56</v>
          </cell>
          <cell r="E268">
            <v>0</v>
          </cell>
          <cell r="G268">
            <v>-1.71</v>
          </cell>
        </row>
        <row r="269">
          <cell r="A269" t="str">
            <v>20131</v>
          </cell>
          <cell r="B269" t="e">
            <v>#N/A</v>
          </cell>
          <cell r="E269" t="e">
            <v>#N/A</v>
          </cell>
          <cell r="G269" t="e">
            <v>#N/A</v>
          </cell>
        </row>
        <row r="270">
          <cell r="A270" t="str">
            <v>2030</v>
          </cell>
          <cell r="B270" t="e">
            <v>#N/A</v>
          </cell>
          <cell r="E270" t="e">
            <v>#N/A</v>
          </cell>
          <cell r="G270" t="e">
            <v>#N/A</v>
          </cell>
        </row>
        <row r="271">
          <cell r="A271" t="str">
            <v>20308</v>
          </cell>
          <cell r="B271">
            <v>64</v>
          </cell>
          <cell r="C271">
            <v>19.03</v>
          </cell>
          <cell r="E271" t="e">
            <v>#N/A</v>
          </cell>
          <cell r="G271" t="e">
            <v>#N/A</v>
          </cell>
        </row>
        <row r="272">
          <cell r="A272" t="str">
            <v>2052</v>
          </cell>
          <cell r="B272" t="e">
            <v>#N/A</v>
          </cell>
          <cell r="E272" t="e">
            <v>#N/A</v>
          </cell>
          <cell r="G272" t="e">
            <v>#N/A</v>
          </cell>
        </row>
        <row r="273">
          <cell r="A273" t="str">
            <v>2061</v>
          </cell>
          <cell r="B273">
            <v>78</v>
          </cell>
          <cell r="E273" t="e">
            <v>#N/A</v>
          </cell>
          <cell r="G273" t="e">
            <v>#N/A</v>
          </cell>
        </row>
        <row r="274">
          <cell r="A274" t="str">
            <v>20818</v>
          </cell>
          <cell r="B274">
            <v>103</v>
          </cell>
          <cell r="E274" t="e">
            <v>#N/A</v>
          </cell>
          <cell r="G274" t="e">
            <v>#N/A</v>
          </cell>
        </row>
        <row r="275">
          <cell r="A275" t="str">
            <v>2082</v>
          </cell>
          <cell r="B275" t="e">
            <v>#N/A</v>
          </cell>
          <cell r="E275" t="e">
            <v>#N/A</v>
          </cell>
          <cell r="G275" t="e">
            <v>#N/A</v>
          </cell>
        </row>
        <row r="276">
          <cell r="A276" t="str">
            <v>2091</v>
          </cell>
          <cell r="B276" t="e">
            <v>#N/A</v>
          </cell>
          <cell r="E276" t="e">
            <v>#N/A</v>
          </cell>
          <cell r="G276" t="e">
            <v>#N/A</v>
          </cell>
        </row>
        <row r="277">
          <cell r="A277" t="str">
            <v>2100</v>
          </cell>
          <cell r="B277">
            <v>232</v>
          </cell>
          <cell r="C277">
            <v>24.06</v>
          </cell>
          <cell r="E277" t="str">
            <v>Obaveze za neto plate</v>
          </cell>
          <cell r="G277">
            <v>-561.67946900008246</v>
          </cell>
        </row>
        <row r="278">
          <cell r="A278" t="str">
            <v>21009</v>
          </cell>
          <cell r="B278">
            <v>232</v>
          </cell>
          <cell r="C278">
            <v>24.06</v>
          </cell>
          <cell r="E278" t="str">
            <v>OBAVEZE ZA NETO PLATE ZASTUPNICI</v>
          </cell>
          <cell r="G278">
            <v>525.46999999998661</v>
          </cell>
        </row>
        <row r="279">
          <cell r="A279" t="str">
            <v>21001</v>
          </cell>
          <cell r="B279">
            <v>64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2110</v>
          </cell>
          <cell r="B280">
            <v>218</v>
          </cell>
          <cell r="C280">
            <v>24.06</v>
          </cell>
          <cell r="E280" t="str">
            <v>Obaveze za nadoknade neto plata</v>
          </cell>
          <cell r="G280">
            <v>-0.88000000000101863</v>
          </cell>
        </row>
        <row r="281">
          <cell r="A281" t="str">
            <v>21109</v>
          </cell>
          <cell r="B281">
            <v>218</v>
          </cell>
          <cell r="C281">
            <v>24.06</v>
          </cell>
          <cell r="E281" t="str">
            <v>OBAVEZE ZA NADOKNADE NETO PLATA ZASTUPNICI</v>
          </cell>
          <cell r="G281">
            <v>2.0000000000436557E-2</v>
          </cell>
        </row>
        <row r="282">
          <cell r="A282" t="str">
            <v>2130</v>
          </cell>
          <cell r="B282">
            <v>232</v>
          </cell>
          <cell r="C282">
            <v>24.06</v>
          </cell>
          <cell r="E282" t="str">
            <v>Obaveze za doprinose iz bruto plata-doprinos PIO</v>
          </cell>
          <cell r="G282">
            <v>1.0000000009313226E-2</v>
          </cell>
        </row>
        <row r="283">
          <cell r="A283" t="str">
            <v>21309</v>
          </cell>
          <cell r="B283">
            <v>232</v>
          </cell>
          <cell r="C283">
            <v>24.06</v>
          </cell>
          <cell r="E283" t="str">
            <v>OBAVEZE ZA DOPRINOSE IZ BRUTO PLATA-DOPRINOS PIO-ZASTUPNICI</v>
          </cell>
          <cell r="G283">
            <v>-2.0000000000436557E-2</v>
          </cell>
        </row>
        <row r="284">
          <cell r="A284" t="str">
            <v>2131</v>
          </cell>
          <cell r="B284">
            <v>232</v>
          </cell>
          <cell r="C284">
            <v>24.06</v>
          </cell>
          <cell r="E284" t="str">
            <v>Obaveze za doprinose iz bruto plata-doprinos zdravstva</v>
          </cell>
          <cell r="G284">
            <v>0.35000000000582077</v>
          </cell>
        </row>
        <row r="285">
          <cell r="A285" t="str">
            <v>21319</v>
          </cell>
          <cell r="B285">
            <v>232</v>
          </cell>
          <cell r="C285">
            <v>24.06</v>
          </cell>
          <cell r="E285" t="str">
            <v>OBAVEZE ZA DOPRINOSE IZ BRUTO PLATA-DOPRINOS ZDRAVSTVA-ZASTUPNICI</v>
          </cell>
          <cell r="G285">
            <v>0.36000000000058208</v>
          </cell>
        </row>
        <row r="286">
          <cell r="A286" t="str">
            <v>2132</v>
          </cell>
          <cell r="B286">
            <v>232</v>
          </cell>
          <cell r="C286">
            <v>24.06</v>
          </cell>
          <cell r="E286" t="str">
            <v>Obaveze za doprinose iz bruto plata-doprinos od nezaposlenosti</v>
          </cell>
          <cell r="G286">
            <v>-5.0000000000181899E-2</v>
          </cell>
        </row>
        <row r="287">
          <cell r="A287" t="str">
            <v>21329</v>
          </cell>
          <cell r="B287">
            <v>232</v>
          </cell>
          <cell r="C287">
            <v>24.06</v>
          </cell>
          <cell r="E287" t="str">
            <v>OBAVEZE ZA DOPRINOSE IZ BRUTO PLATA-DOPRINOS OD NEZAPOSLENOSTI-ZASTUPNICI</v>
          </cell>
          <cell r="G287">
            <v>-6.0000000000059117E-2</v>
          </cell>
        </row>
        <row r="288">
          <cell r="A288" t="str">
            <v>2133</v>
          </cell>
          <cell r="B288">
            <v>232</v>
          </cell>
          <cell r="C288">
            <v>24.06</v>
          </cell>
          <cell r="E288" t="e">
            <v>#N/A</v>
          </cell>
          <cell r="G288" t="e">
            <v>#N/A</v>
          </cell>
        </row>
        <row r="289">
          <cell r="A289" t="str">
            <v>2140</v>
          </cell>
          <cell r="B289">
            <v>232</v>
          </cell>
          <cell r="C289">
            <v>24.06</v>
          </cell>
          <cell r="E289" t="str">
            <v>Obaveze za poreze iz bruto plata</v>
          </cell>
          <cell r="G289">
            <v>-2.0000000004074536E-2</v>
          </cell>
        </row>
        <row r="290">
          <cell r="A290" t="str">
            <v>21409</v>
          </cell>
          <cell r="B290">
            <v>232</v>
          </cell>
          <cell r="C290">
            <v>24.06</v>
          </cell>
          <cell r="E290" t="str">
            <v>OBAVEZE ZA POREZE IZ BRUTO PLATA-ZASTUPNICI</v>
          </cell>
          <cell r="G290">
            <v>1.0000000000218279E-2</v>
          </cell>
        </row>
        <row r="291">
          <cell r="A291" t="str">
            <v>21401</v>
          </cell>
          <cell r="B291">
            <v>232</v>
          </cell>
          <cell r="C291">
            <v>24.06</v>
          </cell>
          <cell r="E291" t="str">
            <v>OBAVEZE ZA POREZE IZ BRUTO PLATA-15% KRIZNI POREZ</v>
          </cell>
          <cell r="G291">
            <v>-30.649999999999636</v>
          </cell>
        </row>
        <row r="292">
          <cell r="A292" t="str">
            <v>214019</v>
          </cell>
          <cell r="B292">
            <v>232</v>
          </cell>
          <cell r="C292">
            <v>24.06</v>
          </cell>
          <cell r="E292" t="str">
            <v>OBAVEZE ZA POREZE IZ BRUTO PLATA-15% KRIZNI POREZ-ZASTUPNICI</v>
          </cell>
          <cell r="G292">
            <v>4.0000000000020464E-2</v>
          </cell>
        </row>
        <row r="293">
          <cell r="A293" t="str">
            <v>2141</v>
          </cell>
          <cell r="B293">
            <v>232</v>
          </cell>
          <cell r="C293">
            <v>24.06</v>
          </cell>
          <cell r="E293" t="str">
            <v>Obaveze za poreze na ostala primanja zaposlenih-otpremnine</v>
          </cell>
          <cell r="G293">
            <v>-989.00999999999976</v>
          </cell>
        </row>
        <row r="294">
          <cell r="A294" t="str">
            <v>2150</v>
          </cell>
          <cell r="C294">
            <v>24.06</v>
          </cell>
          <cell r="E294" t="e">
            <v>#N/A</v>
          </cell>
          <cell r="G294" t="e">
            <v>#N/A</v>
          </cell>
        </row>
        <row r="295">
          <cell r="A295" t="str">
            <v>2151</v>
          </cell>
          <cell r="B295">
            <v>218</v>
          </cell>
          <cell r="C295">
            <v>24.06</v>
          </cell>
          <cell r="E295" t="str">
            <v>Obaveze za naknade za prevoz do radnog mjesta</v>
          </cell>
          <cell r="G295">
            <v>-1.0000000000218279E-2</v>
          </cell>
        </row>
        <row r="296">
          <cell r="A296" t="str">
            <v>21519</v>
          </cell>
          <cell r="B296">
            <v>218</v>
          </cell>
          <cell r="C296">
            <v>24.06</v>
          </cell>
          <cell r="E296" t="str">
            <v>OBAVEZE ZA NAKNADE ZA PREVOZ DO RADNOG MJESTA-ZASTUPNICI</v>
          </cell>
          <cell r="G296">
            <v>0</v>
          </cell>
        </row>
        <row r="297">
          <cell r="A297" t="str">
            <v>2180</v>
          </cell>
          <cell r="B297">
            <v>218</v>
          </cell>
          <cell r="C297">
            <v>24.06</v>
          </cell>
          <cell r="E297" t="str">
            <v>Druge kratkoročne obaveze prema zaposlenima-otpremnine neto</v>
          </cell>
          <cell r="G297">
            <v>-10000.260000000009</v>
          </cell>
        </row>
        <row r="298">
          <cell r="A298" t="str">
            <v>21928</v>
          </cell>
          <cell r="B298">
            <v>103</v>
          </cell>
          <cell r="C298">
            <v>24.06</v>
          </cell>
          <cell r="E298" t="e">
            <v>#N/A</v>
          </cell>
          <cell r="G298" t="e">
            <v>#N/A</v>
          </cell>
        </row>
        <row r="299">
          <cell r="A299" t="str">
            <v>2200</v>
          </cell>
          <cell r="B299">
            <v>171</v>
          </cell>
          <cell r="C299">
            <v>24.01</v>
          </cell>
          <cell r="E299" t="str">
            <v>Obaveze prema osiguravačima i osiguranicima za iznose naknada šteta u državi-pravna lica</v>
          </cell>
          <cell r="G299">
            <v>-335882.59992999979</v>
          </cell>
        </row>
        <row r="300">
          <cell r="A300" t="str">
            <v>2201</v>
          </cell>
          <cell r="B300">
            <v>171</v>
          </cell>
          <cell r="C300">
            <v>24.01</v>
          </cell>
          <cell r="E300" t="str">
            <v>Obaveze prema osiguravačima i osiguranicima za iznose naknada šteta u državi -fizička lica</v>
          </cell>
          <cell r="G300">
            <v>-174543.1801</v>
          </cell>
        </row>
        <row r="301">
          <cell r="A301" t="str">
            <v>2202</v>
          </cell>
          <cell r="B301">
            <v>171000</v>
          </cell>
          <cell r="C301">
            <v>24.01</v>
          </cell>
          <cell r="E301" t="str">
            <v>Obaveze prema osiguravačima i osiguranicima za iznose naknada šteta u državi-životna osiguranja</v>
          </cell>
          <cell r="G301">
            <v>0</v>
          </cell>
        </row>
        <row r="302">
          <cell r="A302" t="str">
            <v>2220</v>
          </cell>
          <cell r="B302">
            <v>60</v>
          </cell>
          <cell r="C302">
            <v>24.01</v>
          </cell>
          <cell r="E302" t="e">
            <v>#N/A</v>
          </cell>
          <cell r="G302" t="e">
            <v>#N/A</v>
          </cell>
        </row>
        <row r="303">
          <cell r="A303" t="str">
            <v>2241</v>
          </cell>
          <cell r="B303" t="e">
            <v>#N/A</v>
          </cell>
          <cell r="C303">
            <v>24.01</v>
          </cell>
          <cell r="E303" t="e">
            <v>#N/A</v>
          </cell>
          <cell r="G303" t="e">
            <v>#N/A</v>
          </cell>
        </row>
        <row r="304">
          <cell r="A304" t="str">
            <v>2270</v>
          </cell>
          <cell r="B304">
            <v>196</v>
          </cell>
          <cell r="C304">
            <v>24.01</v>
          </cell>
          <cell r="E304" t="str">
            <v>Druge kratkoročne obaveze iz neposrednih poslova osiguranja u državi</v>
          </cell>
          <cell r="G304">
            <v>-65232.590000000004</v>
          </cell>
        </row>
        <row r="305">
          <cell r="A305" t="str">
            <v>2295</v>
          </cell>
          <cell r="B305" t="e">
            <v>#N/A</v>
          </cell>
          <cell r="C305">
            <v>24.01</v>
          </cell>
          <cell r="E305" t="e">
            <v>#N/A</v>
          </cell>
          <cell r="G305" t="e">
            <v>#N/A</v>
          </cell>
        </row>
        <row r="306">
          <cell r="A306" t="str">
            <v>2300</v>
          </cell>
          <cell r="B306">
            <v>184</v>
          </cell>
          <cell r="C306">
            <v>24.02</v>
          </cell>
          <cell r="E306" t="str">
            <v>Obaveze prema osiguravajućim društvima za premije saosiguranja u državi</v>
          </cell>
          <cell r="G306">
            <v>139.76999999998952</v>
          </cell>
        </row>
        <row r="307">
          <cell r="A307" t="str">
            <v>2310</v>
          </cell>
          <cell r="B307">
            <v>188</v>
          </cell>
          <cell r="C307">
            <v>24.02</v>
          </cell>
          <cell r="E307" t="e">
            <v>#N/A</v>
          </cell>
          <cell r="G307" t="e">
            <v>#N/A</v>
          </cell>
        </row>
        <row r="308">
          <cell r="A308" t="str">
            <v>2318</v>
          </cell>
          <cell r="B308">
            <v>182</v>
          </cell>
          <cell r="C308">
            <v>24.02</v>
          </cell>
          <cell r="E308" t="e">
            <v>#N/A</v>
          </cell>
          <cell r="G308" t="e">
            <v>#N/A</v>
          </cell>
        </row>
        <row r="309">
          <cell r="A309" t="str">
            <v>2320</v>
          </cell>
          <cell r="B309">
            <v>186</v>
          </cell>
          <cell r="C309">
            <v>24.02</v>
          </cell>
          <cell r="E309" t="e">
            <v>#N/A</v>
          </cell>
          <cell r="G309" t="e">
            <v>#N/A</v>
          </cell>
        </row>
        <row r="310">
          <cell r="A310" t="str">
            <v>2330</v>
          </cell>
          <cell r="B310">
            <v>188</v>
          </cell>
          <cell r="C310">
            <v>24.02</v>
          </cell>
          <cell r="E310" t="str">
            <v>Obaveze prema reosiguravajućim društvima za premije reosiguranja u inostranstvu članice Evropske unije</v>
          </cell>
          <cell r="G310">
            <v>-507891.57999999996</v>
          </cell>
        </row>
        <row r="311">
          <cell r="A311" t="str">
            <v>2331</v>
          </cell>
          <cell r="B311">
            <v>188</v>
          </cell>
          <cell r="C311">
            <v>24.02</v>
          </cell>
          <cell r="E311" t="e">
            <v>#N/A</v>
          </cell>
          <cell r="G311" t="e">
            <v>#N/A</v>
          </cell>
        </row>
        <row r="312">
          <cell r="A312" t="str">
            <v>23321</v>
          </cell>
          <cell r="B312" t="e">
            <v>#N/A</v>
          </cell>
          <cell r="C312">
            <v>24.02</v>
          </cell>
          <cell r="E312" t="e">
            <v>#N/A</v>
          </cell>
          <cell r="G312" t="e">
            <v>#N/A</v>
          </cell>
        </row>
        <row r="313">
          <cell r="A313" t="str">
            <v>2338</v>
          </cell>
          <cell r="B313">
            <v>186</v>
          </cell>
          <cell r="C313">
            <v>24.02</v>
          </cell>
          <cell r="E313" t="str">
            <v>Obaveze prema reosiguravajućim društvima za premije reosiguranja u inostranstvu-povezana pravna lica Triglav</v>
          </cell>
          <cell r="G313">
            <v>-1087515.3</v>
          </cell>
        </row>
        <row r="314">
          <cell r="A314" t="str">
            <v>23380</v>
          </cell>
          <cell r="B314">
            <v>186</v>
          </cell>
          <cell r="C314">
            <v>24.02</v>
          </cell>
          <cell r="E314" t="str">
            <v>Obaveze prema reosiguravajućim društvima za premije reosiguranja u inostranstvu-povezana pravna lica Triglav RE</v>
          </cell>
          <cell r="G314">
            <v>-412428.39999999997</v>
          </cell>
        </row>
        <row r="315">
          <cell r="A315" t="str">
            <v>2400</v>
          </cell>
          <cell r="B315">
            <v>232</v>
          </cell>
          <cell r="C315">
            <v>24.04</v>
          </cell>
          <cell r="E315" t="str">
            <v>OBAVEZE PREMA OSIGURAVAJUĆIM DRUŠTVIMA ZA UDJELE U NAKNADAMA ŠTETA IZ SAOSIGURANJA U DRŽAVI</v>
          </cell>
          <cell r="G315">
            <v>-2.0000000000436557E-2</v>
          </cell>
        </row>
        <row r="316">
          <cell r="A316" t="str">
            <v>2409</v>
          </cell>
          <cell r="B316" t="e">
            <v>#N/A</v>
          </cell>
          <cell r="C316">
            <v>24.03</v>
          </cell>
          <cell r="E316" t="e">
            <v>#N/A</v>
          </cell>
          <cell r="G316" t="e">
            <v>#N/A</v>
          </cell>
        </row>
        <row r="317">
          <cell r="A317" t="str">
            <v>2418</v>
          </cell>
          <cell r="B317" t="e">
            <v>#N/A</v>
          </cell>
          <cell r="C317">
            <v>24.03</v>
          </cell>
          <cell r="E317" t="e">
            <v>#N/A</v>
          </cell>
          <cell r="G317" t="e">
            <v>#N/A</v>
          </cell>
        </row>
        <row r="318">
          <cell r="A318" t="str">
            <v>24181</v>
          </cell>
          <cell r="B318" t="e">
            <v>#N/A</v>
          </cell>
          <cell r="C318">
            <v>24.03</v>
          </cell>
          <cell r="E318" t="e">
            <v>#N/A</v>
          </cell>
          <cell r="G318" t="e">
            <v>#N/A</v>
          </cell>
        </row>
        <row r="319">
          <cell r="A319" t="str">
            <v>2421</v>
          </cell>
          <cell r="B319" t="e">
            <v>#N/A</v>
          </cell>
          <cell r="C319">
            <v>24.03</v>
          </cell>
          <cell r="E319" t="e">
            <v>#N/A</v>
          </cell>
          <cell r="G319" t="e">
            <v>#N/A</v>
          </cell>
        </row>
        <row r="320">
          <cell r="A320" t="str">
            <v>2500</v>
          </cell>
          <cell r="B320">
            <v>232</v>
          </cell>
          <cell r="C320">
            <v>24.04</v>
          </cell>
          <cell r="E320" t="e">
            <v>#N/A</v>
          </cell>
          <cell r="G320" t="e">
            <v>#N/A</v>
          </cell>
        </row>
        <row r="321">
          <cell r="A321" t="str">
            <v>2510</v>
          </cell>
          <cell r="B321">
            <v>232</v>
          </cell>
          <cell r="C321">
            <v>24.04</v>
          </cell>
          <cell r="E321" t="str">
            <v>Obaveze prema drugim osiguravajućim društvima za refundaciju isplaćenih šteta u državi -uslužne štete</v>
          </cell>
          <cell r="G321">
            <v>-26880.360000000059</v>
          </cell>
        </row>
        <row r="322">
          <cell r="A322" t="str">
            <v>2521</v>
          </cell>
          <cell r="B322">
            <v>232</v>
          </cell>
          <cell r="C322">
            <v>24.04</v>
          </cell>
          <cell r="E322" t="e">
            <v>#N/A</v>
          </cell>
          <cell r="G322" t="e">
            <v>#N/A</v>
          </cell>
        </row>
        <row r="323">
          <cell r="A323" t="str">
            <v>2530</v>
          </cell>
          <cell r="B323">
            <v>232</v>
          </cell>
          <cell r="C323">
            <v>24.04</v>
          </cell>
          <cell r="E323" t="e">
            <v>#N/A</v>
          </cell>
          <cell r="G323" t="e">
            <v>#N/A</v>
          </cell>
        </row>
        <row r="324">
          <cell r="A324" t="str">
            <v>2540</v>
          </cell>
          <cell r="C324">
            <v>24.04</v>
          </cell>
          <cell r="E324" t="e">
            <v>#N/A</v>
          </cell>
          <cell r="G324" t="e">
            <v>#N/A</v>
          </cell>
        </row>
        <row r="325">
          <cell r="A325" t="str">
            <v>2550</v>
          </cell>
          <cell r="B325">
            <v>232</v>
          </cell>
          <cell r="C325">
            <v>24.04</v>
          </cell>
          <cell r="E325" t="str">
            <v>Poreske obaveze iz poslova osiguranja</v>
          </cell>
          <cell r="G325">
            <v>-2352761.461494999</v>
          </cell>
        </row>
        <row r="326">
          <cell r="A326" t="str">
            <v>25501</v>
          </cell>
          <cell r="B326">
            <v>232</v>
          </cell>
          <cell r="C326">
            <v>24.04</v>
          </cell>
          <cell r="E326" t="str">
            <v>PORESKE OBAVEZE IZ POSLOVA OSIGURANJA-GRANIČNO OSIGURANJE</v>
          </cell>
          <cell r="G326">
            <v>1213.3699999999999</v>
          </cell>
        </row>
        <row r="327">
          <cell r="A327" t="str">
            <v>2560</v>
          </cell>
          <cell r="B327">
            <v>232</v>
          </cell>
          <cell r="C327">
            <v>24.04</v>
          </cell>
          <cell r="E327" t="str">
            <v>OBAVEZE ZA POŽARNU TAKSU NA PREMIJE OSIGURANJA</v>
          </cell>
          <cell r="G327">
            <v>-4167.880000000001</v>
          </cell>
        </row>
        <row r="328">
          <cell r="A328" t="str">
            <v>2561</v>
          </cell>
          <cell r="C328">
            <v>24.04</v>
          </cell>
          <cell r="E328" t="str">
            <v>DOPRINOS ZA PREVENTIVU</v>
          </cell>
          <cell r="G328">
            <v>-7.4455999999999994E-2</v>
          </cell>
        </row>
        <row r="329">
          <cell r="A329" t="str">
            <v>2570</v>
          </cell>
          <cell r="B329">
            <v>232</v>
          </cell>
          <cell r="C329">
            <v>24.04</v>
          </cell>
          <cell r="E329" t="str">
            <v>Ostale kratkoročne obaveze iz poslova osiguranja u državi</v>
          </cell>
          <cell r="G329">
            <v>0</v>
          </cell>
        </row>
        <row r="330">
          <cell r="A330" t="str">
            <v>2610</v>
          </cell>
          <cell r="B330">
            <v>232</v>
          </cell>
          <cell r="C330">
            <v>24.05</v>
          </cell>
          <cell r="E330" t="e">
            <v>#N/A</v>
          </cell>
          <cell r="G330" t="e">
            <v>#N/A</v>
          </cell>
        </row>
        <row r="331">
          <cell r="A331" t="str">
            <v>2630</v>
          </cell>
          <cell r="B331">
            <v>207</v>
          </cell>
          <cell r="C331">
            <v>24.05</v>
          </cell>
          <cell r="E331" t="str">
            <v>Kratkoročni  krediti od banaka</v>
          </cell>
          <cell r="G331">
            <v>0</v>
          </cell>
        </row>
        <row r="332">
          <cell r="A332" t="str">
            <v>2670</v>
          </cell>
          <cell r="B332">
            <v>232</v>
          </cell>
          <cell r="C332">
            <v>24.07</v>
          </cell>
          <cell r="E332" t="e">
            <v>#N/A</v>
          </cell>
          <cell r="G332" t="e">
            <v>#N/A</v>
          </cell>
        </row>
        <row r="333">
          <cell r="A333" t="str">
            <v>2700</v>
          </cell>
          <cell r="B333">
            <v>232</v>
          </cell>
          <cell r="C333">
            <v>24.07</v>
          </cell>
          <cell r="E333" t="str">
            <v>Obaveze na ime poreza na dodatu vrijednost na usluge zakupa</v>
          </cell>
          <cell r="G333">
            <v>-2801.5600000000004</v>
          </cell>
        </row>
        <row r="334">
          <cell r="A334" t="str">
            <v>2701</v>
          </cell>
          <cell r="B334">
            <v>232</v>
          </cell>
          <cell r="C334">
            <v>24.07</v>
          </cell>
          <cell r="E334" t="str">
            <v>Obaveze na ime poreza na dodatu vrijednost na druge usluge iz inostranstva</v>
          </cell>
          <cell r="G334">
            <v>-19787.78</v>
          </cell>
        </row>
        <row r="335">
          <cell r="A335" t="str">
            <v>2702</v>
          </cell>
          <cell r="B335">
            <v>232</v>
          </cell>
          <cell r="C335">
            <v>24.07</v>
          </cell>
          <cell r="E335" t="str">
            <v>OBAVEZE NA IME POREZA NA DODATU VRIJEDNOST PLAĆEN PRI UVOZU</v>
          </cell>
          <cell r="G335">
            <v>-1479.0300000000002</v>
          </cell>
        </row>
        <row r="336">
          <cell r="A336" t="str">
            <v>2710</v>
          </cell>
          <cell r="B336">
            <v>232</v>
          </cell>
          <cell r="C336">
            <v>24.07</v>
          </cell>
          <cell r="E336" t="str">
            <v>Kratkoročne obaveze za poreze i doprinose iz dobitka</v>
          </cell>
          <cell r="G336">
            <v>156.93</v>
          </cell>
        </row>
        <row r="337">
          <cell r="A337" t="str">
            <v>27201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PIO</v>
          </cell>
          <cell r="G337">
            <v>0</v>
          </cell>
        </row>
        <row r="338">
          <cell r="A338" t="str">
            <v>272019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PIO-ZASTUPNICI</v>
          </cell>
          <cell r="G338">
            <v>0</v>
          </cell>
        </row>
        <row r="339">
          <cell r="A339" t="str">
            <v>27202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zdravstva</v>
          </cell>
          <cell r="G339">
            <v>-1.0000000002037268E-2</v>
          </cell>
        </row>
        <row r="340">
          <cell r="A340" t="str">
            <v>272029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ZDRAVSTVA-ZASTUPNICI</v>
          </cell>
          <cell r="G340">
            <v>0</v>
          </cell>
        </row>
        <row r="341">
          <cell r="A341" t="str">
            <v>27203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od nezaposlenosti</v>
          </cell>
          <cell r="G341">
            <v>-9.9999999999454303E-2</v>
          </cell>
        </row>
        <row r="342">
          <cell r="A342" t="str">
            <v>272039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OD NEZAPOSLENOSTI-ZASTUPNICI</v>
          </cell>
          <cell r="G342">
            <v>-0.15999999999996817</v>
          </cell>
        </row>
        <row r="343">
          <cell r="A343" t="str">
            <v>27204</v>
          </cell>
          <cell r="B343">
            <v>232</v>
          </cell>
          <cell r="C343">
            <v>24.06</v>
          </cell>
          <cell r="E343" t="str">
            <v>Kratkoročne obaveze poslodavca za poreze i doprinose na isplaćene plate-prirez na porez</v>
          </cell>
          <cell r="G343">
            <v>624.67000000000007</v>
          </cell>
        </row>
        <row r="344">
          <cell r="A344" t="str">
            <v>272041</v>
          </cell>
          <cell r="B344">
            <v>232</v>
          </cell>
          <cell r="C344">
            <v>24.06</v>
          </cell>
          <cell r="E344" t="str">
            <v>Kratkoročne obaveze poslodavca za poreze i doprinose na isplaćene plate-prirez na porez za otpremnine i jubilarne nagrade</v>
          </cell>
          <cell r="G344">
            <v>50.080000000000496</v>
          </cell>
        </row>
        <row r="345">
          <cell r="A345" t="str">
            <v>272049</v>
          </cell>
          <cell r="B345">
            <v>232</v>
          </cell>
          <cell r="C345">
            <v>24.06</v>
          </cell>
          <cell r="E345" t="str">
            <v>KRATKOROČNE OBAVEZE POSLODAVCA ZA POREZE I DOPRINOSE NA ISPLAĆENE PLATE-PRIREZ NA POREZ-ZASTUPNICI</v>
          </cell>
          <cell r="G345">
            <v>-7.999999999992724E-2</v>
          </cell>
        </row>
        <row r="346">
          <cell r="A346" t="str">
            <v>27205</v>
          </cell>
          <cell r="B346">
            <v>232</v>
          </cell>
          <cell r="C346">
            <v>24.06</v>
          </cell>
          <cell r="E346" t="str">
            <v>Kratkoročne obaveze poslodavca za poreze i doprinose na isplaćene plate-doprinos privrednoj komori</v>
          </cell>
          <cell r="G346">
            <v>0.26000000000021828</v>
          </cell>
        </row>
        <row r="347">
          <cell r="A347" t="str">
            <v>272059</v>
          </cell>
          <cell r="B347">
            <v>232</v>
          </cell>
          <cell r="C347">
            <v>24.06</v>
          </cell>
          <cell r="E347" t="str">
            <v>KRATKOROČNE OBAVEZE POSLODAVCA ZA POREZE I DOPRINOSE NA ISPLAĆENE PLATE-DOPRINOS PRIVREDNOJ KOMORI-ZASTUPNICI</v>
          </cell>
          <cell r="G347">
            <v>0.75</v>
          </cell>
        </row>
        <row r="348">
          <cell r="A348" t="str">
            <v>27206</v>
          </cell>
          <cell r="B348">
            <v>232</v>
          </cell>
          <cell r="C348">
            <v>24.06</v>
          </cell>
          <cell r="E348" t="str">
            <v>Kratkoročne obaveze poslodavca za poreze i doprinose na isplaćene plate-doprinos sindikata-0.2%</v>
          </cell>
          <cell r="G348">
            <v>6.9999999999936335E-2</v>
          </cell>
        </row>
        <row r="349">
          <cell r="A349" t="str">
            <v>272069</v>
          </cell>
          <cell r="B349">
            <v>232</v>
          </cell>
          <cell r="C349">
            <v>24.06</v>
          </cell>
          <cell r="E349" t="str">
            <v>KRATKOROČNE OBAVEZE POSLODAVCA ZA POREZE I DOPRINOSE NA ISPLAĆENE PLATE-DOPRINOS SINDIKATA-0.2%-ZASTUPNICI</v>
          </cell>
          <cell r="G349">
            <v>2.0000000000010232E-2</v>
          </cell>
        </row>
        <row r="350">
          <cell r="A350" t="str">
            <v>27207</v>
          </cell>
          <cell r="B350">
            <v>232</v>
          </cell>
          <cell r="C350">
            <v>24.06</v>
          </cell>
          <cell r="E350" t="str">
            <v>Kratkoročne obaveze poslodavca za poreze i doprinose na isplaćene plate-doprinos fondu rada</v>
          </cell>
          <cell r="G350">
            <v>-0.47000000000002728</v>
          </cell>
        </row>
        <row r="351">
          <cell r="A351" t="str">
            <v>272079</v>
          </cell>
          <cell r="B351">
            <v>232</v>
          </cell>
          <cell r="C351">
            <v>24.06</v>
          </cell>
          <cell r="E351" t="str">
            <v>KRATKOROČNE OBAVEZE POSLODAVCA ZA POREZE I DOPRINOSE NA ISPLAĆENE PLATE-DOPRINOS FONDU RADA-ZASTUPNICI</v>
          </cell>
          <cell r="G351">
            <v>-0.26999999999998181</v>
          </cell>
        </row>
        <row r="352">
          <cell r="A352" t="str">
            <v>2730</v>
          </cell>
          <cell r="B352">
            <v>232</v>
          </cell>
          <cell r="C352">
            <v>24.07</v>
          </cell>
          <cell r="E352" t="str">
            <v>Kratkoročne obaveze prema dobavljačima u zemlji za sredstva rada</v>
          </cell>
          <cell r="G352">
            <v>-41413.170000000013</v>
          </cell>
        </row>
        <row r="353">
          <cell r="A353" t="str">
            <v>2731</v>
          </cell>
          <cell r="B353">
            <v>232</v>
          </cell>
          <cell r="C353">
            <v>24.07</v>
          </cell>
          <cell r="E353" t="str">
            <v>Kratkoročne obaveze prema dobavljačima u zemlji za robu i usluge</v>
          </cell>
          <cell r="G353">
            <v>-189046.208507</v>
          </cell>
        </row>
        <row r="354">
          <cell r="A354" t="str">
            <v>27320</v>
          </cell>
          <cell r="B354">
            <v>232</v>
          </cell>
          <cell r="C354">
            <v>24.07</v>
          </cell>
          <cell r="E354" t="str">
            <v>Kratkoročne obaveze prema dobavljačima u zemlji povezana pravna lica-LOVĆEN AUTO</v>
          </cell>
          <cell r="G354">
            <v>-20069.97000000003</v>
          </cell>
        </row>
        <row r="355">
          <cell r="A355" t="str">
            <v>27321</v>
          </cell>
          <cell r="B355">
            <v>230</v>
          </cell>
          <cell r="C355">
            <v>24.07</v>
          </cell>
          <cell r="E355" t="str">
            <v>Kratkoročne obaveze prema dobavljačima u zemlji povezana pravna lica-LOVĆEN ŽIVOT</v>
          </cell>
          <cell r="G355">
            <v>-3.0000000002473826E-2</v>
          </cell>
        </row>
        <row r="356">
          <cell r="A356" t="str">
            <v>2733</v>
          </cell>
          <cell r="B356">
            <v>232</v>
          </cell>
          <cell r="C356">
            <v>24.07</v>
          </cell>
          <cell r="E356" t="str">
            <v>Kratkoročne obaveze prema dobavljačima u inostranstvu</v>
          </cell>
          <cell r="G356">
            <v>-2846.8600000000006</v>
          </cell>
        </row>
        <row r="357">
          <cell r="A357" t="str">
            <v>2738</v>
          </cell>
          <cell r="B357">
            <v>230</v>
          </cell>
          <cell r="C357">
            <v>24.07</v>
          </cell>
          <cell r="E357" t="str">
            <v>Kratkoročne obaveze prema dobavljačima u inostranstvu povezana pravna lica-TRIGLAV</v>
          </cell>
          <cell r="G357">
            <v>-5685</v>
          </cell>
        </row>
        <row r="358">
          <cell r="A358" t="str">
            <v>27381</v>
          </cell>
          <cell r="B358">
            <v>230</v>
          </cell>
          <cell r="C358">
            <v>24.07</v>
          </cell>
          <cell r="E358" t="str">
            <v>KRATKOROČNE OBAVEZE PREMA DOBAVLJAČIMA U INOSTRANSTVU POVEZANA PRAVNA LICA-TRIGLAV INT</v>
          </cell>
          <cell r="G358">
            <v>0</v>
          </cell>
        </row>
        <row r="359">
          <cell r="A359" t="str">
            <v>2740</v>
          </cell>
          <cell r="B359">
            <v>232</v>
          </cell>
          <cell r="C359">
            <v>24.07</v>
          </cell>
          <cell r="E359" t="str">
            <v>Kratkoročne obaveze za razne isplate-anulirane uputnice</v>
          </cell>
          <cell r="G359">
            <v>-1318.9099999999999</v>
          </cell>
        </row>
        <row r="360">
          <cell r="A360" t="str">
            <v>2770</v>
          </cell>
          <cell r="B360">
            <v>232</v>
          </cell>
          <cell r="C360">
            <v>24.07</v>
          </cell>
          <cell r="E360" t="str">
            <v>Ostale druge kratkoročne obaveze</v>
          </cell>
          <cell r="G360">
            <v>-220650.47999999998</v>
          </cell>
        </row>
        <row r="361">
          <cell r="A361" t="str">
            <v>27701</v>
          </cell>
          <cell r="B361">
            <v>179</v>
          </cell>
          <cell r="C361">
            <v>24.07</v>
          </cell>
          <cell r="E361" t="str">
            <v>OSTALE DRUGE KRATKOROČNE OBAVEZE-PRIMLJENI AVANSI PO OSNOVU PREMIJA</v>
          </cell>
          <cell r="G361">
            <v>44767.34</v>
          </cell>
        </row>
        <row r="362">
          <cell r="A362" t="str">
            <v>27702</v>
          </cell>
          <cell r="B362">
            <v>179</v>
          </cell>
          <cell r="C362">
            <v>24.07</v>
          </cell>
          <cell r="E362" t="e">
            <v>#N/A</v>
          </cell>
          <cell r="G362" t="e">
            <v>#N/A</v>
          </cell>
        </row>
        <row r="363">
          <cell r="A363" t="str">
            <v>27708</v>
          </cell>
          <cell r="B363">
            <v>225</v>
          </cell>
          <cell r="C363">
            <v>24.07</v>
          </cell>
          <cell r="E363" t="str">
            <v>OSTALE DRUGE KRATKOROČNE OBAVEZE-LOVĆEN ŽIVOTNA OSIGURANJA</v>
          </cell>
          <cell r="G363">
            <v>0.1</v>
          </cell>
        </row>
        <row r="364">
          <cell r="A364" t="str">
            <v>2778</v>
          </cell>
          <cell r="C364">
            <v>24.07</v>
          </cell>
          <cell r="E364" t="str">
            <v>OSTALE DRUGE KRATKOROČNE OBAVEZE-PRIMLJENI AVANSI PO OSNOVU PREMIJE ŽIVOTA</v>
          </cell>
          <cell r="G364">
            <v>0</v>
          </cell>
        </row>
        <row r="365">
          <cell r="A365" t="str">
            <v>2779</v>
          </cell>
          <cell r="B365">
            <v>232</v>
          </cell>
          <cell r="C365">
            <v>24.07</v>
          </cell>
          <cell r="E365" t="str">
            <v>OSTALE DRUGE KRATKOROČNE OBAVEZE-PRIMLJENI AVANSI PO ŠTETA REOSIGURANJA</v>
          </cell>
          <cell r="G365">
            <v>0</v>
          </cell>
        </row>
        <row r="366">
          <cell r="A366" t="str">
            <v>2800</v>
          </cell>
          <cell r="C366">
            <v>24.07</v>
          </cell>
          <cell r="E366" t="e">
            <v>#N/A</v>
          </cell>
          <cell r="G366" t="e">
            <v>#N/A</v>
          </cell>
        </row>
        <row r="367">
          <cell r="A367" t="str">
            <v>2820</v>
          </cell>
          <cell r="B367" t="e">
            <v>#N/A</v>
          </cell>
          <cell r="C367">
            <v>24.07</v>
          </cell>
          <cell r="E367" t="str">
            <v>Izvedeni finansijski instrumenti za zaštitu fer vrijednosti finansijskih instrumenata od rizika promjene kamatne stope</v>
          </cell>
          <cell r="G367">
            <v>0</v>
          </cell>
        </row>
        <row r="368">
          <cell r="A368" t="str">
            <v>2823</v>
          </cell>
          <cell r="B368" t="e">
            <v>#N/A</v>
          </cell>
          <cell r="C368">
            <v>24.07</v>
          </cell>
          <cell r="E368" t="e">
            <v>#N/A</v>
          </cell>
          <cell r="G368" t="e">
            <v>#N/A</v>
          </cell>
        </row>
        <row r="369">
          <cell r="A369" t="str">
            <v>2826</v>
          </cell>
          <cell r="B369" t="e">
            <v>#N/A</v>
          </cell>
          <cell r="C369">
            <v>24.07</v>
          </cell>
          <cell r="E369" t="e">
            <v>#N/A</v>
          </cell>
          <cell r="G369" t="e">
            <v>#N/A</v>
          </cell>
        </row>
        <row r="370">
          <cell r="A370" t="str">
            <v>2829</v>
          </cell>
          <cell r="B370" t="e">
            <v>#N/A</v>
          </cell>
          <cell r="C370">
            <v>24.07</v>
          </cell>
          <cell r="E370" t="e">
            <v>#N/A</v>
          </cell>
          <cell r="G370" t="e">
            <v>#N/A</v>
          </cell>
        </row>
        <row r="371">
          <cell r="A371" t="str">
            <v>2900</v>
          </cell>
          <cell r="B371">
            <v>232</v>
          </cell>
          <cell r="E371" t="str">
            <v>Kratkoročno odloženi prihodi (obračunati prihodi budućeg razdoblja)-provizija reosiguravača</v>
          </cell>
          <cell r="G371">
            <v>0</v>
          </cell>
        </row>
        <row r="372">
          <cell r="A372" t="str">
            <v>2901</v>
          </cell>
          <cell r="B372">
            <v>232</v>
          </cell>
          <cell r="C372">
            <v>24.07</v>
          </cell>
          <cell r="E372" t="str">
            <v>Kratkoročno odloženi prihodi (obračunati prihodi budućeg razdoblja)-ostalo</v>
          </cell>
          <cell r="G372">
            <v>0</v>
          </cell>
        </row>
        <row r="373">
          <cell r="A373" t="str">
            <v>2908</v>
          </cell>
          <cell r="C373">
            <v>24.07</v>
          </cell>
          <cell r="E373" t="e">
            <v>#N/A</v>
          </cell>
          <cell r="G373" t="e">
            <v>#N/A</v>
          </cell>
        </row>
        <row r="374">
          <cell r="A374" t="str">
            <v>29081</v>
          </cell>
          <cell r="B374">
            <v>230</v>
          </cell>
          <cell r="C374">
            <v>24.07</v>
          </cell>
          <cell r="E374" t="str">
            <v>Kratkoročno odloženi prihodi (obračunati prihodi budućeg razdoblja)-provizija reosiguravača-TRIGLAV-RE</v>
          </cell>
          <cell r="G374">
            <v>0</v>
          </cell>
        </row>
        <row r="375">
          <cell r="A375" t="str">
            <v>3110</v>
          </cell>
          <cell r="B375">
            <v>117</v>
          </cell>
          <cell r="C375">
            <v>19.09</v>
          </cell>
          <cell r="E375" t="e">
            <v>#N/A</v>
          </cell>
          <cell r="G375" t="e">
            <v>#N/A</v>
          </cell>
        </row>
        <row r="376">
          <cell r="A376" t="str">
            <v>2910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32300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323011</v>
          </cell>
          <cell r="B378">
            <v>145000</v>
          </cell>
          <cell r="E378" t="e">
            <v>#N/A</v>
          </cell>
          <cell r="G378" t="e">
            <v>#N/A</v>
          </cell>
        </row>
        <row r="379">
          <cell r="A379" t="str">
            <v>32302</v>
          </cell>
          <cell r="B379" t="e">
            <v>#N/A</v>
          </cell>
          <cell r="E379" t="e">
            <v>#N/A</v>
          </cell>
          <cell r="G379" t="e">
            <v>#N/A</v>
          </cell>
        </row>
        <row r="380">
          <cell r="A380" t="str">
            <v>3303</v>
          </cell>
          <cell r="B380" t="e">
            <v>#N/A</v>
          </cell>
          <cell r="E380" t="e">
            <v>#N/A</v>
          </cell>
          <cell r="G380" t="e">
            <v>#N/A</v>
          </cell>
        </row>
        <row r="381">
          <cell r="A381" t="str">
            <v>4000</v>
          </cell>
          <cell r="E381" t="str">
            <v>Obračunate bruto naknade šteta odnosno naknade iz osiguranja u državi</v>
          </cell>
          <cell r="G381">
            <v>0</v>
          </cell>
        </row>
        <row r="382">
          <cell r="A382" t="str">
            <v>4010</v>
          </cell>
          <cell r="E382" t="str">
            <v xml:space="preserve">Troškovi vezani za isplatu šteta             </v>
          </cell>
          <cell r="G382">
            <v>0</v>
          </cell>
        </row>
        <row r="383">
          <cell r="A383" t="str">
            <v>4011</v>
          </cell>
          <cell r="E383" t="str">
            <v xml:space="preserve">Troškovi vezani za isplatu šteta  -obračunate kamate          </v>
          </cell>
          <cell r="G383">
            <v>0</v>
          </cell>
        </row>
        <row r="384">
          <cell r="A384" t="str">
            <v>4020</v>
          </cell>
          <cell r="B384" t="str">
            <v>ne treba</v>
          </cell>
          <cell r="E384" t="str">
            <v>Umanjenje za prihode ostvarene iz bruto regresnih potraživanja u državi</v>
          </cell>
          <cell r="G384">
            <v>0</v>
          </cell>
        </row>
        <row r="385">
          <cell r="A385" t="str">
            <v>4030</v>
          </cell>
          <cell r="B385" t="str">
            <v>ne treba</v>
          </cell>
          <cell r="E385" t="e">
            <v>#N/A</v>
          </cell>
          <cell r="G385" t="e">
            <v>#N/A</v>
          </cell>
        </row>
        <row r="386">
          <cell r="A386" t="str">
            <v>4032</v>
          </cell>
          <cell r="B386" t="e">
            <v>#N/A</v>
          </cell>
          <cell r="E386" t="e">
            <v>#N/A</v>
          </cell>
          <cell r="G386" t="e">
            <v>#N/A</v>
          </cell>
        </row>
        <row r="387">
          <cell r="A387" t="str">
            <v>4034</v>
          </cell>
          <cell r="B387" t="e">
            <v>#N/A</v>
          </cell>
          <cell r="E387" t="e">
            <v>#N/A</v>
          </cell>
          <cell r="G387" t="e">
            <v>#N/A</v>
          </cell>
        </row>
        <row r="388">
          <cell r="A388" t="str">
            <v>4040</v>
          </cell>
          <cell r="B388" t="str">
            <v>ne treba</v>
          </cell>
          <cell r="E388" t="str">
            <v>Umanjenje za udjele saosiguravača u naknadama šteta u državi</v>
          </cell>
          <cell r="G388">
            <v>0</v>
          </cell>
        </row>
        <row r="389">
          <cell r="A389" t="str">
            <v>4043</v>
          </cell>
          <cell r="B389" t="str">
            <v>ne treba</v>
          </cell>
          <cell r="E389" t="str">
            <v>Umanjenje za udjele reosiguravača i retrocesionara u naknadama šteta u inostranstvu-države članice EU</v>
          </cell>
          <cell r="G389">
            <v>0</v>
          </cell>
        </row>
        <row r="390">
          <cell r="A390" t="str">
            <v>40438</v>
          </cell>
          <cell r="B390" t="str">
            <v>ne treba</v>
          </cell>
          <cell r="E390" t="str">
            <v>Umanjenje za udjele reosiguravača i retrocesionara u naknadama šteta u inostranstvu-povezana pravna lica-TRIGLAV</v>
          </cell>
          <cell r="G390">
            <v>0</v>
          </cell>
        </row>
        <row r="391">
          <cell r="A391" t="str">
            <v>404381</v>
          </cell>
          <cell r="B391" t="str">
            <v>ne treba</v>
          </cell>
          <cell r="E391" t="str">
            <v>Umanjenje za udjele reosiguravača i retrocesionara u naknadama šteta u inostranstvu-povezana pravna lica-TRIGLAV-RE</v>
          </cell>
          <cell r="G391">
            <v>0</v>
          </cell>
        </row>
        <row r="392">
          <cell r="A392" t="str">
            <v>4050</v>
          </cell>
          <cell r="E392" t="str">
            <v>Promjene bruto rezervisanja za nastale prijavljene štete u državi</v>
          </cell>
          <cell r="G392">
            <v>0</v>
          </cell>
        </row>
        <row r="393">
          <cell r="A393" t="str">
            <v>4060</v>
          </cell>
          <cell r="B393" t="str">
            <v>ne treba</v>
          </cell>
          <cell r="E393" t="str">
            <v>Promjene rezervisanja za nastale prijavljene štete za saosiguravajući dio u državi</v>
          </cell>
          <cell r="G393">
            <v>0</v>
          </cell>
        </row>
        <row r="394">
          <cell r="A394" t="str">
            <v>40601</v>
          </cell>
          <cell r="B394" t="str">
            <v>ne treba</v>
          </cell>
          <cell r="E394" t="e">
            <v>#N/A</v>
          </cell>
          <cell r="G394" t="e">
            <v>#N/A</v>
          </cell>
        </row>
        <row r="395">
          <cell r="A395" t="str">
            <v>4062</v>
          </cell>
          <cell r="B395" t="str">
            <v>ne treba</v>
          </cell>
          <cell r="E395" t="str">
            <v>Promjena rezervisanja za  nastale prijavljene štete za reosiguravajući dio u državi</v>
          </cell>
          <cell r="G395">
            <v>0</v>
          </cell>
        </row>
        <row r="396">
          <cell r="A396" t="str">
            <v>4070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4090</v>
          </cell>
          <cell r="E397" t="str">
            <v>PROMJENA REZERVISANJA ZA TROŠKOVE LIKVIDACIJE ŠTETA</v>
          </cell>
          <cell r="G397">
            <v>0</v>
          </cell>
        </row>
        <row r="398">
          <cell r="A398" t="str">
            <v>4120</v>
          </cell>
          <cell r="E398" t="e">
            <v>#N/A</v>
          </cell>
          <cell r="G398" t="e">
            <v>#N/A</v>
          </cell>
        </row>
        <row r="399">
          <cell r="A399" t="str">
            <v>41500</v>
          </cell>
          <cell r="E399" t="e">
            <v>#N/A</v>
          </cell>
          <cell r="G399" t="e">
            <v>#N/A</v>
          </cell>
        </row>
        <row r="400">
          <cell r="A400" t="str">
            <v>4200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4220</v>
          </cell>
          <cell r="B401" t="str">
            <v>ne treba</v>
          </cell>
          <cell r="E401" t="str">
            <v>Doprinos za pokriće šteta, koje je proizrokovalo neosigurano ili nepoznato prevozno sredstvo-Garantni fond</v>
          </cell>
          <cell r="G401">
            <v>0</v>
          </cell>
        </row>
        <row r="402">
          <cell r="A402" t="str">
            <v>4230</v>
          </cell>
          <cell r="B402" t="str">
            <v>ne treba</v>
          </cell>
          <cell r="E402" t="str">
            <v>Pokriće troškova nadzornog organa</v>
          </cell>
          <cell r="G402">
            <v>0</v>
          </cell>
        </row>
        <row r="403">
          <cell r="A403" t="str">
            <v>4240</v>
          </cell>
          <cell r="B403" t="str">
            <v>ne treba</v>
          </cell>
          <cell r="E403" t="str">
            <v>Troškovi ispravke vrijednosti premije osiguranja</v>
          </cell>
          <cell r="G403">
            <v>0</v>
          </cell>
        </row>
        <row r="404">
          <cell r="A404" t="str">
            <v>4241</v>
          </cell>
          <cell r="E404" t="e">
            <v>#N/A</v>
          </cell>
          <cell r="G404" t="e">
            <v>#N/A</v>
          </cell>
        </row>
        <row r="405">
          <cell r="A405" t="str">
            <v>4300</v>
          </cell>
          <cell r="B405" t="str">
            <v>ne treba</v>
          </cell>
          <cell r="E405" t="str">
            <v>Troškovi materijala za popravku i održavanje</v>
          </cell>
          <cell r="G405">
            <v>0</v>
          </cell>
        </row>
        <row r="406">
          <cell r="A406" t="str">
            <v>431</v>
          </cell>
          <cell r="B406" t="str">
            <v>ne treba</v>
          </cell>
          <cell r="E406" t="e">
            <v>#N/A</v>
          </cell>
          <cell r="G406" t="e">
            <v>#N/A</v>
          </cell>
        </row>
        <row r="407">
          <cell r="A407" t="str">
            <v>4310</v>
          </cell>
          <cell r="B407" t="str">
            <v>ne treba</v>
          </cell>
          <cell r="E407" t="str">
            <v>Troškovi kancelarijskog materijala i formulara</v>
          </cell>
          <cell r="G407">
            <v>0</v>
          </cell>
        </row>
        <row r="408">
          <cell r="A408" t="str">
            <v>4311</v>
          </cell>
          <cell r="B408" t="str">
            <v>ne treba</v>
          </cell>
          <cell r="E408" t="str">
            <v>Troškovi polisa i drugi obrasci stroge evidencije</v>
          </cell>
          <cell r="G408">
            <v>0</v>
          </cell>
        </row>
        <row r="409">
          <cell r="A409" t="str">
            <v>4320</v>
          </cell>
          <cell r="E409" t="str">
            <v>TROŠAK SITNOG INVENTARA</v>
          </cell>
          <cell r="G409">
            <v>0</v>
          </cell>
        </row>
        <row r="410">
          <cell r="A410" t="str">
            <v>433</v>
          </cell>
          <cell r="B410" t="str">
            <v>ne treba</v>
          </cell>
          <cell r="E410" t="e">
            <v>#N/A</v>
          </cell>
          <cell r="G410" t="e">
            <v>#N/A</v>
          </cell>
        </row>
        <row r="411">
          <cell r="A411" t="str">
            <v>4330</v>
          </cell>
          <cell r="B411" t="str">
            <v>ne treba</v>
          </cell>
          <cell r="E411" t="str">
            <v>Troškovi električne  energije</v>
          </cell>
          <cell r="G411">
            <v>0</v>
          </cell>
        </row>
        <row r="412">
          <cell r="A412" t="str">
            <v>43308</v>
          </cell>
          <cell r="B412" t="str">
            <v>ne treba</v>
          </cell>
          <cell r="E412" t="e">
            <v>#N/A</v>
          </cell>
          <cell r="G412" t="e">
            <v>#N/A</v>
          </cell>
        </row>
        <row r="413">
          <cell r="A413" t="str">
            <v>4333</v>
          </cell>
          <cell r="B413" t="str">
            <v>ne treba</v>
          </cell>
          <cell r="E413" t="str">
            <v>Troškovi goriva za transportna sredstva</v>
          </cell>
          <cell r="G413">
            <v>0</v>
          </cell>
        </row>
        <row r="414">
          <cell r="A414" t="str">
            <v>439</v>
          </cell>
          <cell r="B414" t="str">
            <v>ne treba</v>
          </cell>
          <cell r="E414" t="e">
            <v>#N/A</v>
          </cell>
          <cell r="G414" t="e">
            <v>#N/A</v>
          </cell>
        </row>
        <row r="415">
          <cell r="A415" t="str">
            <v>4390</v>
          </cell>
          <cell r="B415" t="str">
            <v>ne treba</v>
          </cell>
          <cell r="E415" t="e">
            <v>#N/A</v>
          </cell>
          <cell r="G415" t="e">
            <v>#N/A</v>
          </cell>
        </row>
        <row r="416">
          <cell r="A416" t="str">
            <v>4391</v>
          </cell>
          <cell r="B416" t="str">
            <v>ne treba</v>
          </cell>
          <cell r="E416" t="str">
            <v>Troškovi stručnih časopisa</v>
          </cell>
          <cell r="G416">
            <v>0</v>
          </cell>
        </row>
        <row r="417">
          <cell r="A417" t="str">
            <v>4400</v>
          </cell>
          <cell r="B417" t="str">
            <v>ne treba</v>
          </cell>
          <cell r="E417" t="str">
            <v>Provizija posrednika u pribavljanju osiguranja-pravna lica</v>
          </cell>
          <cell r="G417">
            <v>0</v>
          </cell>
        </row>
        <row r="418">
          <cell r="A418" t="str">
            <v>4401</v>
          </cell>
          <cell r="B418" t="str">
            <v>ne treba</v>
          </cell>
          <cell r="E418" t="e">
            <v>#N/A</v>
          </cell>
          <cell r="G418" t="e">
            <v>#N/A</v>
          </cell>
        </row>
        <row r="419">
          <cell r="A419" t="str">
            <v>4402</v>
          </cell>
          <cell r="B419" t="str">
            <v>ne treba</v>
          </cell>
          <cell r="E419" t="e">
            <v>#N/A</v>
          </cell>
          <cell r="G419" t="e">
            <v>#N/A</v>
          </cell>
        </row>
        <row r="420">
          <cell r="A420" t="str">
            <v>44020</v>
          </cell>
          <cell r="B420" t="str">
            <v>ne treba</v>
          </cell>
          <cell r="E420" t="str">
            <v>Provizija za putničko zdravstveno osiguranje u inostranstvu</v>
          </cell>
          <cell r="G420">
            <v>0</v>
          </cell>
        </row>
        <row r="421">
          <cell r="A421" t="str">
            <v>4420</v>
          </cell>
          <cell r="B421" t="str">
            <v>ne treba</v>
          </cell>
          <cell r="E421" t="str">
            <v>Troškovi zakupnine poslovnih i drugih prostora</v>
          </cell>
          <cell r="G421">
            <v>0</v>
          </cell>
        </row>
        <row r="422">
          <cell r="A422" t="str">
            <v>4421</v>
          </cell>
          <cell r="B422" t="str">
            <v>ne treba</v>
          </cell>
          <cell r="E422" t="str">
            <v>Troškovi zakupa opreme i lizinga</v>
          </cell>
          <cell r="G422">
            <v>0</v>
          </cell>
        </row>
        <row r="423">
          <cell r="A423" t="str">
            <v>44291</v>
          </cell>
          <cell r="B423" t="str">
            <v>ne treba</v>
          </cell>
          <cell r="E423" t="str">
            <v>TROŠKOVI ZAKUPNINE-LOVĆEN ŽIVOTNA OSIGURANJA</v>
          </cell>
          <cell r="G423">
            <v>0</v>
          </cell>
        </row>
        <row r="424">
          <cell r="A424" t="str">
            <v>4430</v>
          </cell>
          <cell r="B424" t="str">
            <v>ne treba</v>
          </cell>
          <cell r="E42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24">
            <v>0</v>
          </cell>
        </row>
        <row r="425">
          <cell r="A425" t="str">
            <v>44300</v>
          </cell>
          <cell r="B425" t="str">
            <v>ne treba</v>
          </cell>
          <cell r="E425" t="str">
            <v>Troškovi poreza na usluge fizičkih lica</v>
          </cell>
          <cell r="G425">
            <v>0</v>
          </cell>
        </row>
        <row r="426">
          <cell r="A426" t="str">
            <v>44301</v>
          </cell>
          <cell r="E426" t="e">
            <v>#N/A</v>
          </cell>
          <cell r="G426" t="e">
            <v>#N/A</v>
          </cell>
        </row>
        <row r="427">
          <cell r="A427" t="str">
            <v>44302</v>
          </cell>
          <cell r="B427" t="str">
            <v>ne treba</v>
          </cell>
          <cell r="E427" t="str">
            <v>Troškovi prireza na usluge fizičkih lica</v>
          </cell>
          <cell r="G427">
            <v>0</v>
          </cell>
        </row>
        <row r="428">
          <cell r="A428" t="str">
            <v>4440</v>
          </cell>
          <cell r="B428" t="str">
            <v>ne treba</v>
          </cell>
          <cell r="E428" t="str">
            <v>Troškovi dnevnica za službeni put u zemlji</v>
          </cell>
          <cell r="G428">
            <v>0</v>
          </cell>
        </row>
        <row r="429">
          <cell r="A429" t="str">
            <v>4441</v>
          </cell>
          <cell r="B429" t="str">
            <v>ne treba</v>
          </cell>
          <cell r="E429" t="str">
            <v>Troškovi dnevnica za službeni put u inostranstvu</v>
          </cell>
          <cell r="G429">
            <v>0</v>
          </cell>
        </row>
        <row r="430">
          <cell r="A430" t="str">
            <v>4442</v>
          </cell>
          <cell r="B430" t="str">
            <v>ne treba</v>
          </cell>
          <cell r="E430" t="str">
            <v>Putni troškovi službenog puta u zemlji</v>
          </cell>
          <cell r="G430">
            <v>0</v>
          </cell>
        </row>
        <row r="431">
          <cell r="A431" t="str">
            <v>4443</v>
          </cell>
          <cell r="B431" t="str">
            <v>ne treba</v>
          </cell>
          <cell r="E431" t="str">
            <v>Putni troškovi službenog puta u inostranstvu</v>
          </cell>
          <cell r="G431">
            <v>0</v>
          </cell>
        </row>
        <row r="432">
          <cell r="A432" t="str">
            <v>4450</v>
          </cell>
          <cell r="B432" t="str">
            <v>ne treba</v>
          </cell>
          <cell r="E432" t="str">
            <v>Troškovi bankarskih usluga</v>
          </cell>
          <cell r="G432">
            <v>0</v>
          </cell>
        </row>
        <row r="433">
          <cell r="A433" t="str">
            <v>4451</v>
          </cell>
          <cell r="B433" t="str">
            <v>ne treba</v>
          </cell>
          <cell r="E433" t="e">
            <v>#N/A</v>
          </cell>
          <cell r="G433" t="e">
            <v>#N/A</v>
          </cell>
        </row>
        <row r="434">
          <cell r="A434" t="str">
            <v>446</v>
          </cell>
          <cell r="B434" t="str">
            <v>ne treba</v>
          </cell>
          <cell r="E434" t="e">
            <v>#N/A</v>
          </cell>
          <cell r="G434" t="e">
            <v>#N/A</v>
          </cell>
        </row>
        <row r="435">
          <cell r="A435" t="str">
            <v>4460</v>
          </cell>
          <cell r="B435" t="str">
            <v>ne treba</v>
          </cell>
          <cell r="E435" t="str">
            <v>Troškovi revizije</v>
          </cell>
          <cell r="G435">
            <v>0</v>
          </cell>
        </row>
        <row r="436">
          <cell r="A436" t="str">
            <v>4461</v>
          </cell>
          <cell r="B436" t="str">
            <v>ne treba</v>
          </cell>
          <cell r="E436" t="str">
            <v>Troškovi vještačenja-ljekari</v>
          </cell>
          <cell r="G436">
            <v>0</v>
          </cell>
        </row>
        <row r="437">
          <cell r="A437" t="str">
            <v>44610</v>
          </cell>
          <cell r="B437" t="str">
            <v>ne treba</v>
          </cell>
          <cell r="E437" t="str">
            <v>Troškovi poreza na usluge fizičkih lica-ljekari</v>
          </cell>
          <cell r="G437">
            <v>0</v>
          </cell>
        </row>
        <row r="438">
          <cell r="A438" t="str">
            <v>44611</v>
          </cell>
          <cell r="B438" t="str">
            <v>ne treba</v>
          </cell>
          <cell r="E438" t="e">
            <v>#N/A</v>
          </cell>
          <cell r="G438" t="e">
            <v>#N/A</v>
          </cell>
        </row>
        <row r="439">
          <cell r="A439" t="str">
            <v>44612</v>
          </cell>
          <cell r="B439" t="str">
            <v>ne treba</v>
          </cell>
          <cell r="E439" t="str">
            <v>Troškovi prireza na usluge fizičkih lica-ljekari</v>
          </cell>
          <cell r="G439">
            <v>0</v>
          </cell>
        </row>
        <row r="440">
          <cell r="A440" t="str">
            <v>4462</v>
          </cell>
          <cell r="B440" t="str">
            <v>ne treba</v>
          </cell>
          <cell r="E440" t="str">
            <v>Troškovi advokatskih usluga</v>
          </cell>
          <cell r="G440">
            <v>0</v>
          </cell>
        </row>
        <row r="441">
          <cell r="A441" t="str">
            <v>4463</v>
          </cell>
          <cell r="B441" t="str">
            <v>ne treba</v>
          </cell>
          <cell r="E441" t="str">
            <v>TROŠKOVI OSTALIH INTELEKTUALNIH USLUGA-KONSULTANTSKE USLUGE</v>
          </cell>
          <cell r="G441">
            <v>0</v>
          </cell>
        </row>
        <row r="442">
          <cell r="A442" t="str">
            <v>44638</v>
          </cell>
          <cell r="B442" t="str">
            <v>ne treba</v>
          </cell>
          <cell r="E442" t="str">
            <v>TROŠKOVI OSTALIH INTELEKTUALNIH USLUGA-KONSULTANTSKE USLUGE-TRIGLAV</v>
          </cell>
          <cell r="G442">
            <v>0</v>
          </cell>
        </row>
        <row r="443">
          <cell r="A443" t="str">
            <v>4464</v>
          </cell>
          <cell r="B443" t="str">
            <v>ne treba</v>
          </cell>
          <cell r="E443" t="str">
            <v>TROŠKOVI VJEŠTAČENJA-SUDSKI VJEŠTACI</v>
          </cell>
        </row>
        <row r="444">
          <cell r="A444" t="str">
            <v>4470</v>
          </cell>
          <cell r="B444" t="str">
            <v>ne treba</v>
          </cell>
          <cell r="E444" t="str">
            <v>Troškovi premije obaveznih osiguranja</v>
          </cell>
          <cell r="G444">
            <v>0</v>
          </cell>
        </row>
        <row r="445">
          <cell r="A445" t="str">
            <v>4471</v>
          </cell>
          <cell r="B445" t="str">
            <v>ne treba</v>
          </cell>
          <cell r="E445" t="str">
            <v>Troškovi premije osiguranaj osnovnih sredstava</v>
          </cell>
          <cell r="G445">
            <v>0</v>
          </cell>
        </row>
        <row r="446">
          <cell r="A446" t="str">
            <v>4472</v>
          </cell>
          <cell r="B446" t="str">
            <v>ne treba</v>
          </cell>
          <cell r="E446" t="str">
            <v>Troškovi premija osiguranja radnika-nezgoda</v>
          </cell>
          <cell r="G446">
            <v>0</v>
          </cell>
        </row>
        <row r="447">
          <cell r="A447" t="str">
            <v>4473</v>
          </cell>
          <cell r="B447" t="str">
            <v>ne treba</v>
          </cell>
          <cell r="E447" t="str">
            <v>Troškovi premija osiguranja-život</v>
          </cell>
          <cell r="G447">
            <v>0</v>
          </cell>
        </row>
        <row r="448">
          <cell r="A448" t="str">
            <v>4480</v>
          </cell>
          <cell r="B448" t="str">
            <v>ne treba</v>
          </cell>
          <cell r="E448" t="str">
            <v>Troškovi reprezentacije putem konzumacija</v>
          </cell>
          <cell r="G448">
            <v>0</v>
          </cell>
        </row>
        <row r="449">
          <cell r="A449" t="str">
            <v>44801</v>
          </cell>
          <cell r="B449" t="str">
            <v>ne treba</v>
          </cell>
          <cell r="E449" t="str">
            <v>Troškovi reprezentacije putem poklona</v>
          </cell>
          <cell r="G449">
            <v>0</v>
          </cell>
        </row>
        <row r="450">
          <cell r="A450" t="str">
            <v>44802</v>
          </cell>
          <cell r="B450" t="str">
            <v>ne treba</v>
          </cell>
          <cell r="E450" t="str">
            <v>Troškovi ostale reprezentacije</v>
          </cell>
          <cell r="G450">
            <v>0</v>
          </cell>
        </row>
        <row r="451">
          <cell r="A451" t="str">
            <v>4481</v>
          </cell>
          <cell r="B451" t="str">
            <v>ne treba</v>
          </cell>
          <cell r="E451" t="str">
            <v>Troškovi reklame putem sredstava javnog informisanja</v>
          </cell>
          <cell r="G451">
            <v>0</v>
          </cell>
        </row>
        <row r="452">
          <cell r="A452" t="str">
            <v>4482</v>
          </cell>
          <cell r="B452" t="str">
            <v>ne treba</v>
          </cell>
          <cell r="E452" t="str">
            <v>Troškovi reklame-ostalo</v>
          </cell>
          <cell r="G452">
            <v>0</v>
          </cell>
        </row>
        <row r="453">
          <cell r="A453" t="str">
            <v>4483</v>
          </cell>
          <cell r="B453" t="str">
            <v>ne treba</v>
          </cell>
          <cell r="E453" t="str">
            <v>Troškovi reklamnog materijala</v>
          </cell>
          <cell r="G453">
            <v>0</v>
          </cell>
        </row>
        <row r="454">
          <cell r="A454" t="str">
            <v>449</v>
          </cell>
          <cell r="B454" t="str">
            <v>ne treba</v>
          </cell>
          <cell r="E454" t="e">
            <v>#N/A</v>
          </cell>
          <cell r="G454" t="e">
            <v>#N/A</v>
          </cell>
        </row>
        <row r="455">
          <cell r="A455" t="str">
            <v>4490</v>
          </cell>
          <cell r="B455" t="str">
            <v>ne treba</v>
          </cell>
          <cell r="E455" t="str">
            <v>Troškovi usluga održavanja osnovnih sredstava-tekuće održavanje</v>
          </cell>
          <cell r="G455">
            <v>0</v>
          </cell>
        </row>
        <row r="456">
          <cell r="A456" t="str">
            <v>4491</v>
          </cell>
          <cell r="B456" t="str">
            <v>ne treba</v>
          </cell>
          <cell r="E456" t="e">
            <v>#N/A</v>
          </cell>
          <cell r="G456" t="e">
            <v>#N/A</v>
          </cell>
        </row>
        <row r="457">
          <cell r="A457" t="str">
            <v>4492</v>
          </cell>
          <cell r="B457" t="str">
            <v>ne treba</v>
          </cell>
          <cell r="E457" t="str">
            <v>Troškovi usluga održavanja Apollo informacionog sistema</v>
          </cell>
          <cell r="G457">
            <v>0</v>
          </cell>
        </row>
        <row r="458">
          <cell r="A458" t="str">
            <v>4493</v>
          </cell>
          <cell r="B458" t="str">
            <v>ne treba</v>
          </cell>
          <cell r="E458" t="str">
            <v>Troškovi usluga održavanja EDMS softvera</v>
          </cell>
          <cell r="G458">
            <v>0</v>
          </cell>
        </row>
        <row r="459">
          <cell r="A459" t="str">
            <v>44930</v>
          </cell>
          <cell r="B459" t="str">
            <v>ne treba</v>
          </cell>
          <cell r="E459" t="str">
            <v>TROŠKOVI LICENCI</v>
          </cell>
          <cell r="G459">
            <v>0</v>
          </cell>
        </row>
        <row r="460">
          <cell r="A460" t="str">
            <v>44940</v>
          </cell>
          <cell r="B460" t="str">
            <v>ne treba</v>
          </cell>
          <cell r="E460" t="e">
            <v>#N/A</v>
          </cell>
          <cell r="G460" t="e">
            <v>#N/A</v>
          </cell>
        </row>
        <row r="461">
          <cell r="A461" t="str">
            <v>44941</v>
          </cell>
          <cell r="B461" t="str">
            <v>ne treba</v>
          </cell>
          <cell r="E461" t="e">
            <v>#N/A</v>
          </cell>
          <cell r="G461" t="e">
            <v>#N/A</v>
          </cell>
        </row>
        <row r="462">
          <cell r="A462" t="str">
            <v>4498</v>
          </cell>
          <cell r="B462" t="str">
            <v>ne treba</v>
          </cell>
          <cell r="E462" t="str">
            <v xml:space="preserve">Troškovi transportnih usluga preduzeća ptt saobraćaja </v>
          </cell>
          <cell r="G462">
            <v>0</v>
          </cell>
        </row>
        <row r="463">
          <cell r="A463" t="str">
            <v>4499</v>
          </cell>
          <cell r="B463" t="str">
            <v>ne treba</v>
          </cell>
          <cell r="E463" t="str">
            <v>TROŠKOVI DRUGIH NEPROIZVODNIH USLUGA-KOMUNALNE USLUGE</v>
          </cell>
          <cell r="G463">
            <v>0</v>
          </cell>
        </row>
        <row r="464">
          <cell r="A464" t="str">
            <v>4510</v>
          </cell>
          <cell r="B464" t="str">
            <v>ne treba</v>
          </cell>
          <cell r="E464" t="str">
            <v>Amortizacija objekata za obavljanje djelatnosti osiguranja</v>
          </cell>
          <cell r="G464">
            <v>0</v>
          </cell>
        </row>
        <row r="465">
          <cell r="A465" t="str">
            <v>4600</v>
          </cell>
          <cell r="E465" t="e">
            <v>#N/A</v>
          </cell>
          <cell r="G465" t="e">
            <v>#N/A</v>
          </cell>
        </row>
        <row r="466">
          <cell r="A466" t="str">
            <v>4700</v>
          </cell>
          <cell r="B466" t="str">
            <v>ne treba</v>
          </cell>
          <cell r="E466" t="str">
            <v>Troškovi neto zarada</v>
          </cell>
          <cell r="G466">
            <v>0</v>
          </cell>
        </row>
        <row r="467">
          <cell r="A467" t="str">
            <v>4710</v>
          </cell>
          <cell r="B467" t="str">
            <v>ne treba</v>
          </cell>
          <cell r="E467" t="str">
            <v>Naknade plata zaposlenih</v>
          </cell>
          <cell r="G467">
            <v>0</v>
          </cell>
        </row>
        <row r="468">
          <cell r="A468" t="str">
            <v>4720</v>
          </cell>
          <cell r="E468" t="e">
            <v>#N/A</v>
          </cell>
          <cell r="G468" t="e">
            <v>#N/A</v>
          </cell>
        </row>
        <row r="469">
          <cell r="A469" t="str">
            <v>4721</v>
          </cell>
          <cell r="E469" t="e">
            <v>#N/A</v>
          </cell>
          <cell r="G469" t="e">
            <v>#N/A</v>
          </cell>
        </row>
        <row r="470">
          <cell r="A470" t="str">
            <v>4730</v>
          </cell>
          <cell r="B470" t="str">
            <v>ne treba</v>
          </cell>
          <cell r="E470" t="str">
            <v>Doprinosi na isplaćene plate-zaposleni</v>
          </cell>
          <cell r="G470">
            <v>0</v>
          </cell>
        </row>
        <row r="471">
          <cell r="A471" t="str">
            <v>4731</v>
          </cell>
          <cell r="B471" t="str">
            <v>ne treba</v>
          </cell>
          <cell r="E471" t="str">
            <v>Doprinosi na isplaćene plate-poslodavac</v>
          </cell>
          <cell r="G471">
            <v>0</v>
          </cell>
        </row>
        <row r="472">
          <cell r="A472" t="str">
            <v>4732</v>
          </cell>
          <cell r="B472" t="str">
            <v>ne treba</v>
          </cell>
          <cell r="E472" t="str">
            <v>Prirez na plate</v>
          </cell>
          <cell r="G472">
            <v>0</v>
          </cell>
        </row>
        <row r="473">
          <cell r="A473" t="str">
            <v>4733</v>
          </cell>
          <cell r="B473" t="str">
            <v>ne treba</v>
          </cell>
          <cell r="E473" t="str">
            <v>Ostali doprinosi na platu -sindikat,privredna komora,sredstva rada</v>
          </cell>
          <cell r="G473">
            <v>0</v>
          </cell>
        </row>
        <row r="474">
          <cell r="A474" t="str">
            <v>4740</v>
          </cell>
          <cell r="B474" t="str">
            <v>ne treba</v>
          </cell>
          <cell r="E474" t="str">
            <v>Porezi na isplaćene plate</v>
          </cell>
          <cell r="G474">
            <v>0</v>
          </cell>
        </row>
        <row r="475">
          <cell r="A475" t="str">
            <v>4750</v>
          </cell>
          <cell r="E475" t="e">
            <v>#N/A</v>
          </cell>
          <cell r="G475" t="e">
            <v>#N/A</v>
          </cell>
        </row>
        <row r="476">
          <cell r="A476" t="str">
            <v>4751</v>
          </cell>
          <cell r="B476" t="str">
            <v>ne treba</v>
          </cell>
          <cell r="E476" t="str">
            <v>Naknade za prevoz na radno mjesto</v>
          </cell>
          <cell r="G476">
            <v>0</v>
          </cell>
        </row>
        <row r="477">
          <cell r="A477" t="str">
            <v>47900</v>
          </cell>
          <cell r="B477" t="str">
            <v>ne treba</v>
          </cell>
          <cell r="E477" t="str">
            <v>Troškovi jubilarnih nagrada</v>
          </cell>
          <cell r="G477">
            <v>0</v>
          </cell>
        </row>
        <row r="478">
          <cell r="A478" t="str">
            <v>47901</v>
          </cell>
          <cell r="E478" t="e">
            <v>#N/A</v>
          </cell>
          <cell r="G478" t="e">
            <v>#N/A</v>
          </cell>
        </row>
        <row r="479">
          <cell r="A479" t="str">
            <v>47902</v>
          </cell>
          <cell r="E479" t="str">
            <v>Troškovi otpremnina po sporazumnom raskidu radnog odnosa</v>
          </cell>
          <cell r="G479">
            <v>0</v>
          </cell>
        </row>
        <row r="480">
          <cell r="A480" t="str">
            <v>47904</v>
          </cell>
          <cell r="B480" t="str">
            <v>ne treba</v>
          </cell>
          <cell r="E480" t="str">
            <v>Naknade za pomoć</v>
          </cell>
          <cell r="G480">
            <v>0</v>
          </cell>
        </row>
        <row r="481">
          <cell r="A481" t="str">
            <v>4799</v>
          </cell>
          <cell r="E481" t="e">
            <v>#N/A</v>
          </cell>
          <cell r="G481" t="e">
            <v>#N/A</v>
          </cell>
        </row>
        <row r="482">
          <cell r="A482" t="str">
            <v>47990</v>
          </cell>
          <cell r="E482" t="e">
            <v>#N/A</v>
          </cell>
          <cell r="G482" t="e">
            <v>#N/A</v>
          </cell>
        </row>
        <row r="483">
          <cell r="A483" t="str">
            <v>47991</v>
          </cell>
          <cell r="E483" t="e">
            <v>#N/A</v>
          </cell>
          <cell r="G483" t="e">
            <v>#N/A</v>
          </cell>
        </row>
        <row r="484">
          <cell r="A484" t="str">
            <v>4800</v>
          </cell>
          <cell r="B484" t="str">
            <v>ne treba</v>
          </cell>
          <cell r="E484" t="str">
            <v>Troškovi poreza na imovinu</v>
          </cell>
          <cell r="G484">
            <v>0</v>
          </cell>
        </row>
        <row r="485">
          <cell r="A485" t="str">
            <v>4801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4802</v>
          </cell>
          <cell r="B486" t="str">
            <v>ne treba</v>
          </cell>
          <cell r="E486" t="str">
            <v>Troškovi turističke takse</v>
          </cell>
          <cell r="G486">
            <v>0</v>
          </cell>
        </row>
        <row r="487">
          <cell r="A487" t="str">
            <v>4803</v>
          </cell>
          <cell r="B487" t="str">
            <v>ne treba</v>
          </cell>
          <cell r="E487" t="str">
            <v>Troškovi naknada za korišćenje prilaznih puteva</v>
          </cell>
          <cell r="G487">
            <v>0</v>
          </cell>
        </row>
        <row r="488">
          <cell r="A488" t="str">
            <v>4804</v>
          </cell>
          <cell r="B488" t="str">
            <v>ne treba</v>
          </cell>
          <cell r="E488" t="e">
            <v>#N/A</v>
          </cell>
          <cell r="G488" t="e">
            <v>#N/A</v>
          </cell>
        </row>
        <row r="489">
          <cell r="A489" t="str">
            <v>4805</v>
          </cell>
          <cell r="B489" t="str">
            <v>ne treba</v>
          </cell>
          <cell r="E489" t="str">
            <v>Troškovi carina i uvoznog pdv</v>
          </cell>
          <cell r="G489">
            <v>0</v>
          </cell>
        </row>
        <row r="490">
          <cell r="A490" t="str">
            <v>4820</v>
          </cell>
          <cell r="B490" t="str">
            <v>ne treba</v>
          </cell>
          <cell r="E490" t="str">
            <v>TROŠKOVI STRUČNOG USAVRŠAVANJA RADNIKA</v>
          </cell>
          <cell r="G490">
            <v>0</v>
          </cell>
        </row>
        <row r="491">
          <cell r="A491" t="str">
            <v>4840</v>
          </cell>
          <cell r="B491" t="str">
            <v>ne treba</v>
          </cell>
          <cell r="E491" t="str">
            <v>SPONZORSKI PRILOZI</v>
          </cell>
          <cell r="G491">
            <v>0</v>
          </cell>
        </row>
        <row r="492">
          <cell r="A492" t="str">
            <v>4841</v>
          </cell>
          <cell r="B492" t="str">
            <v>ne treba</v>
          </cell>
          <cell r="E492" t="str">
            <v>donacije</v>
          </cell>
          <cell r="G492">
            <v>0</v>
          </cell>
        </row>
        <row r="493">
          <cell r="A493" t="str">
            <v>4850</v>
          </cell>
          <cell r="B493" t="str">
            <v>ne treba</v>
          </cell>
          <cell r="E493" t="str">
            <v>Članarine za komoru i udruženja</v>
          </cell>
          <cell r="G493">
            <v>0</v>
          </cell>
        </row>
        <row r="494">
          <cell r="A494" t="str">
            <v>4890</v>
          </cell>
          <cell r="B494" t="str">
            <v>ne treba</v>
          </cell>
          <cell r="E494" t="str">
            <v>Troškovi sudske i administrativne takse</v>
          </cell>
          <cell r="G494">
            <v>0</v>
          </cell>
        </row>
        <row r="495">
          <cell r="A495" t="str">
            <v>4891</v>
          </cell>
          <cell r="B495" t="str">
            <v>ne treba</v>
          </cell>
          <cell r="E495" t="e">
            <v>#N/A</v>
          </cell>
          <cell r="G495" t="e">
            <v>#N/A</v>
          </cell>
        </row>
        <row r="496">
          <cell r="A496" t="str">
            <v>4892</v>
          </cell>
          <cell r="B496" t="str">
            <v>ne treba</v>
          </cell>
          <cell r="E496" t="str">
            <v>OSTALI TROŠKOVI, OSIM TROŠKOVA OSIGURANJA -DOPRINOS ZA INVALIDNA LICA</v>
          </cell>
          <cell r="G496">
            <v>0</v>
          </cell>
        </row>
        <row r="497">
          <cell r="A497" t="str">
            <v>4893</v>
          </cell>
          <cell r="B497" t="str">
            <v>ne treba</v>
          </cell>
          <cell r="E497" t="str">
            <v>OSTALI TROŠKOVI, OSIM TROŠKOVA OSIGURANJA -PARKING SERVIS</v>
          </cell>
        </row>
        <row r="498">
          <cell r="A498" t="str">
            <v>4894</v>
          </cell>
          <cell r="B498" t="str">
            <v>ne treba</v>
          </cell>
          <cell r="E498" t="str">
            <v>OSTALI TROŠKOVI, OSIM TROŠKOVA OSIGURANJA -OBEZBJEĐENJE OBJEKATA</v>
          </cell>
        </row>
        <row r="499">
          <cell r="A499" t="str">
            <v>4899</v>
          </cell>
          <cell r="B499" t="str">
            <v>ne treba</v>
          </cell>
          <cell r="E499" t="str">
            <v>Ostali troškovi, osim troškova osiguranja</v>
          </cell>
          <cell r="G499">
            <v>0</v>
          </cell>
        </row>
        <row r="500">
          <cell r="A500" t="str">
            <v>57001</v>
          </cell>
          <cell r="B500">
            <v>35999</v>
          </cell>
          <cell r="C500">
            <v>9.01</v>
          </cell>
          <cell r="E500" t="str">
            <v>BRUTO LIKVIDIRANE ŠTETE</v>
          </cell>
          <cell r="G500">
            <v>0</v>
          </cell>
        </row>
        <row r="501">
          <cell r="A501" t="str">
            <v>570022</v>
          </cell>
          <cell r="B501">
            <v>35999</v>
          </cell>
          <cell r="C501">
            <v>9.02</v>
          </cell>
          <cell r="D501">
            <v>35.01</v>
          </cell>
          <cell r="E501" t="str">
            <v>AMORTIZACIJA</v>
          </cell>
          <cell r="G501">
            <v>0</v>
          </cell>
        </row>
        <row r="502">
          <cell r="A502" t="str">
            <v>5700231</v>
          </cell>
          <cell r="B502">
            <v>35999</v>
          </cell>
          <cell r="C502">
            <v>9.02</v>
          </cell>
          <cell r="D502">
            <v>35.020000000000003</v>
          </cell>
          <cell r="E502" t="str">
            <v>TROŠKOVI ZARADA</v>
          </cell>
          <cell r="G502">
            <v>0</v>
          </cell>
        </row>
        <row r="503">
          <cell r="A503" t="str">
            <v>5700232</v>
          </cell>
          <cell r="B503">
            <v>35999</v>
          </cell>
          <cell r="C503">
            <v>9.02</v>
          </cell>
          <cell r="D503">
            <v>35.03</v>
          </cell>
          <cell r="E503" t="str">
            <v>TROŠKOVI POREZA I DOPRINOSA NA ZARADE</v>
          </cell>
          <cell r="G503">
            <v>0</v>
          </cell>
        </row>
        <row r="504">
          <cell r="A504" t="str">
            <v>5700233</v>
          </cell>
          <cell r="B504">
            <v>35999</v>
          </cell>
          <cell r="C504">
            <v>9.02</v>
          </cell>
          <cell r="D504">
            <v>35.04</v>
          </cell>
          <cell r="E504" t="str">
            <v>OSTALI TROŠKOVI RADA</v>
          </cell>
          <cell r="G504">
            <v>0</v>
          </cell>
        </row>
        <row r="505">
          <cell r="A505" t="str">
            <v>570024</v>
          </cell>
          <cell r="B505">
            <v>35999</v>
          </cell>
          <cell r="C505">
            <v>9.02</v>
          </cell>
          <cell r="D505">
            <v>35.049999999999997</v>
          </cell>
          <cell r="E505" t="str">
            <v>TROŠKOVI USLUGA FIZIČKIH LICA</v>
          </cell>
          <cell r="G505">
            <v>0</v>
          </cell>
        </row>
        <row r="506">
          <cell r="A506" t="str">
            <v>57002501</v>
          </cell>
          <cell r="B506">
            <v>35999</v>
          </cell>
          <cell r="C506">
            <v>9.02</v>
          </cell>
          <cell r="D506">
            <v>35.06</v>
          </cell>
          <cell r="E506" t="str">
            <v>TROŠKOVI REPREZENTACIJE,REKLAME,SAJMOVA</v>
          </cell>
          <cell r="G506">
            <v>0</v>
          </cell>
        </row>
        <row r="507">
          <cell r="A507" t="str">
            <v>57002502</v>
          </cell>
          <cell r="B507">
            <v>35999</v>
          </cell>
          <cell r="C507">
            <v>9.02</v>
          </cell>
          <cell r="D507">
            <v>35.07</v>
          </cell>
          <cell r="E507" t="str">
            <v>TROŠKOVI MATERIJALA I ENERGIJE</v>
          </cell>
          <cell r="G507">
            <v>0</v>
          </cell>
        </row>
        <row r="508">
          <cell r="A508" t="str">
            <v>57002503</v>
          </cell>
          <cell r="B508">
            <v>35999</v>
          </cell>
          <cell r="C508">
            <v>9.02</v>
          </cell>
          <cell r="D508">
            <v>35.08</v>
          </cell>
          <cell r="E508" t="str">
            <v>TROŠKOVI USLUGA ODRŽAVANJA</v>
          </cell>
          <cell r="G508">
            <v>0</v>
          </cell>
        </row>
        <row r="509">
          <cell r="A509" t="str">
            <v>57002504</v>
          </cell>
          <cell r="B509">
            <v>35999</v>
          </cell>
          <cell r="C509">
            <v>9.02</v>
          </cell>
          <cell r="D509">
            <v>35.090000000000003</v>
          </cell>
          <cell r="E509" t="str">
            <v>POVRAT TROŠKOVA VEZANIH ZA RADNI ODNOS</v>
          </cell>
          <cell r="G509">
            <v>0</v>
          </cell>
        </row>
        <row r="510">
          <cell r="A510" t="str">
            <v>57002505</v>
          </cell>
          <cell r="B510">
            <v>35999</v>
          </cell>
          <cell r="C510">
            <v>9.02</v>
          </cell>
          <cell r="D510">
            <v>36</v>
          </cell>
          <cell r="E510" t="str">
            <v>TROŠKOVI INTELEKTUALNIH I LIČNIH USLUGA</v>
          </cell>
          <cell r="G510">
            <v>0</v>
          </cell>
        </row>
        <row r="511">
          <cell r="A511" t="str">
            <v>57002506</v>
          </cell>
          <cell r="B511">
            <v>35999</v>
          </cell>
          <cell r="C511">
            <v>9.02</v>
          </cell>
          <cell r="D511">
            <v>36.01</v>
          </cell>
          <cell r="E511" t="e">
            <v>#N/A</v>
          </cell>
          <cell r="G511" t="e">
            <v>#N/A</v>
          </cell>
        </row>
        <row r="512">
          <cell r="A512" t="str">
            <v>57002507</v>
          </cell>
          <cell r="B512">
            <v>35999</v>
          </cell>
          <cell r="C512">
            <v>9.02</v>
          </cell>
          <cell r="D512">
            <v>36.020000000000003</v>
          </cell>
          <cell r="E512" t="str">
            <v>TROŠKOVI USLUGA SAOBRAĆAJA I VEZA</v>
          </cell>
          <cell r="G512">
            <v>0</v>
          </cell>
        </row>
        <row r="513">
          <cell r="A513" t="str">
            <v>57002508</v>
          </cell>
          <cell r="B513">
            <v>35999</v>
          </cell>
          <cell r="C513">
            <v>9.02</v>
          </cell>
          <cell r="D513">
            <v>36.03</v>
          </cell>
          <cell r="E513" t="str">
            <v>TROŠKOVI PREMIJA OSIGURANJA</v>
          </cell>
          <cell r="G513">
            <v>0</v>
          </cell>
        </row>
        <row r="514">
          <cell r="A514" t="str">
            <v>57002509</v>
          </cell>
          <cell r="B514">
            <v>35999</v>
          </cell>
          <cell r="C514">
            <v>9.02</v>
          </cell>
          <cell r="D514">
            <v>36.04</v>
          </cell>
          <cell r="E514" t="str">
            <v>TROŠKOVI PLATNOG PROMETA I BANKARSKIH USLUGA</v>
          </cell>
          <cell r="G514">
            <v>0</v>
          </cell>
        </row>
        <row r="515">
          <cell r="A515" t="str">
            <v>57002510</v>
          </cell>
          <cell r="B515">
            <v>35999</v>
          </cell>
          <cell r="C515">
            <v>9.02</v>
          </cell>
          <cell r="D515">
            <v>36.049999999999997</v>
          </cell>
          <cell r="E515" t="str">
            <v>ZAKUPNINE</v>
          </cell>
          <cell r="G515">
            <v>0</v>
          </cell>
        </row>
        <row r="516">
          <cell r="A516" t="str">
            <v>57002511</v>
          </cell>
          <cell r="B516">
            <v>35999</v>
          </cell>
          <cell r="C516">
            <v>9.02</v>
          </cell>
          <cell r="D516">
            <v>36.06</v>
          </cell>
          <cell r="E516" t="e">
            <v>#N/A</v>
          </cell>
          <cell r="G516" t="e">
            <v>#N/A</v>
          </cell>
        </row>
        <row r="517">
          <cell r="A517" t="str">
            <v>57002512</v>
          </cell>
          <cell r="B517">
            <v>35999</v>
          </cell>
          <cell r="C517">
            <v>9.02</v>
          </cell>
          <cell r="D517">
            <v>36.07</v>
          </cell>
          <cell r="E517" t="str">
            <v>OSTALI TROŠKOVI USLUGA</v>
          </cell>
          <cell r="G517">
            <v>0</v>
          </cell>
        </row>
        <row r="518">
          <cell r="A518" t="str">
            <v>5701</v>
          </cell>
          <cell r="B518" t="str">
            <v>ne treba</v>
          </cell>
          <cell r="E518" t="str">
            <v>UMANJENJE ZA PRIHODE OSTVARENE IZ BRUTO REGRESNIH POTRAŽIVANJA</v>
          </cell>
          <cell r="G518">
            <v>0</v>
          </cell>
        </row>
        <row r="519">
          <cell r="A519" t="str">
            <v>5702</v>
          </cell>
          <cell r="B519" t="str">
            <v>ne treba</v>
          </cell>
          <cell r="E519" t="e">
            <v>#N/A</v>
          </cell>
          <cell r="G519" t="e">
            <v>#N/A</v>
          </cell>
        </row>
        <row r="520">
          <cell r="A520" t="str">
            <v>5703</v>
          </cell>
          <cell r="B520" t="str">
            <v>ne treba</v>
          </cell>
          <cell r="E520" t="str">
            <v>UMANJENJE ZA UDJELE SAOSIGURAVAČA</v>
          </cell>
          <cell r="G520">
            <v>0</v>
          </cell>
        </row>
        <row r="521">
          <cell r="A521" t="str">
            <v>5704</v>
          </cell>
          <cell r="B521" t="str">
            <v>ne treba</v>
          </cell>
          <cell r="E521" t="e">
            <v>#N/A</v>
          </cell>
          <cell r="G521" t="e">
            <v>#N/A</v>
          </cell>
        </row>
        <row r="522">
          <cell r="A522" t="str">
            <v>5705</v>
          </cell>
          <cell r="B522" t="str">
            <v>ne treba</v>
          </cell>
          <cell r="E522" t="e">
            <v>#N/A</v>
          </cell>
          <cell r="G522" t="e">
            <v>#N/A</v>
          </cell>
        </row>
        <row r="523">
          <cell r="A523" t="str">
            <v>57050</v>
          </cell>
          <cell r="E523" t="str">
            <v>PROMJENE REZERVISANJA ZA NASTALE PRIJAVLJENE STETE</v>
          </cell>
          <cell r="G523">
            <v>0</v>
          </cell>
        </row>
        <row r="524">
          <cell r="A524" t="str">
            <v>57051</v>
          </cell>
          <cell r="E524" t="e">
            <v>#N/A</v>
          </cell>
          <cell r="G524" t="e">
            <v>#N/A</v>
          </cell>
        </row>
        <row r="525">
          <cell r="A525" t="str">
            <v>57052</v>
          </cell>
          <cell r="E525" t="str">
            <v>PROMJENE REZERVISANJA ZA TROSKOVE LIKVIDACIJE STETA</v>
          </cell>
          <cell r="G525">
            <v>0</v>
          </cell>
        </row>
        <row r="526">
          <cell r="A526" t="str">
            <v>5706</v>
          </cell>
          <cell r="B526" t="str">
            <v>ne treba</v>
          </cell>
          <cell r="E526" t="str">
            <v>PROMJENE BRUTO REZERVISANJA ZA ŠTETE,UDIO SAOSIGURAVAČA I REOSIGURAVAČA</v>
          </cell>
          <cell r="G526">
            <v>0</v>
          </cell>
        </row>
        <row r="527">
          <cell r="A527" t="str">
            <v>576</v>
          </cell>
          <cell r="B527" t="str">
            <v>ne treba</v>
          </cell>
          <cell r="E527" t="e">
            <v>#N/A</v>
          </cell>
          <cell r="G527" t="e">
            <v>#N/A</v>
          </cell>
        </row>
        <row r="528">
          <cell r="A528" t="str">
            <v>5770</v>
          </cell>
          <cell r="B528" t="str">
            <v>ne treba</v>
          </cell>
          <cell r="E528" t="str">
            <v>GARANTNI FOND</v>
          </cell>
          <cell r="G528">
            <v>0</v>
          </cell>
        </row>
        <row r="529">
          <cell r="A529" t="str">
            <v>5771</v>
          </cell>
          <cell r="B529" t="str">
            <v>ne treba</v>
          </cell>
          <cell r="E529" t="str">
            <v>NADZORNI ORGAN</v>
          </cell>
          <cell r="G529">
            <v>0</v>
          </cell>
        </row>
        <row r="530">
          <cell r="A530" t="str">
            <v>5772</v>
          </cell>
          <cell r="B530" t="str">
            <v>ne treba</v>
          </cell>
          <cell r="E530" t="e">
            <v>#N/A</v>
          </cell>
          <cell r="G530" t="e">
            <v>#N/A</v>
          </cell>
        </row>
        <row r="531">
          <cell r="A531" t="str">
            <v>57811</v>
          </cell>
          <cell r="B531">
            <v>57999</v>
          </cell>
          <cell r="C531">
            <v>12.01</v>
          </cell>
          <cell r="D531">
            <v>35</v>
          </cell>
          <cell r="E531" t="str">
            <v>TROŠKOVI PRIBAVE OSIGURANJA</v>
          </cell>
          <cell r="G531">
            <v>0</v>
          </cell>
        </row>
        <row r="532">
          <cell r="A532" t="str">
            <v>57812</v>
          </cell>
          <cell r="B532">
            <v>57999</v>
          </cell>
          <cell r="C532">
            <v>12.01</v>
          </cell>
          <cell r="D532">
            <v>35.01</v>
          </cell>
          <cell r="E532" t="str">
            <v>AMORTIZACIJA</v>
          </cell>
          <cell r="G532">
            <v>0</v>
          </cell>
        </row>
        <row r="533">
          <cell r="A533" t="str">
            <v>578131</v>
          </cell>
          <cell r="B533">
            <v>57999</v>
          </cell>
          <cell r="C533">
            <v>12.01</v>
          </cell>
          <cell r="D533">
            <v>35.020000000000003</v>
          </cell>
          <cell r="E533" t="str">
            <v>TROŠKOVI ZARADA</v>
          </cell>
          <cell r="G533">
            <v>0</v>
          </cell>
        </row>
        <row r="534">
          <cell r="A534" t="str">
            <v>578132</v>
          </cell>
          <cell r="B534">
            <v>57999</v>
          </cell>
          <cell r="C534">
            <v>12.01</v>
          </cell>
          <cell r="D534">
            <v>35.03</v>
          </cell>
          <cell r="E534" t="str">
            <v>TROŠKOVI POREZA I DOPRINOSA NA ZARADE</v>
          </cell>
          <cell r="G534">
            <v>0</v>
          </cell>
        </row>
        <row r="535">
          <cell r="A535" t="str">
            <v>578133</v>
          </cell>
          <cell r="B535">
            <v>57999</v>
          </cell>
          <cell r="C535">
            <v>12.01</v>
          </cell>
          <cell r="D535">
            <v>35.04</v>
          </cell>
          <cell r="E535" t="str">
            <v>OSTALI TROŠKOVI RADA</v>
          </cell>
          <cell r="G535">
            <v>0</v>
          </cell>
        </row>
        <row r="536">
          <cell r="A536" t="str">
            <v>57814</v>
          </cell>
          <cell r="B536">
            <v>57999</v>
          </cell>
          <cell r="C536">
            <v>12.01</v>
          </cell>
          <cell r="D536">
            <v>35.049999999999997</v>
          </cell>
          <cell r="E536" t="str">
            <v>TROŠKOVI USLUGA FIZIČKIH LICA KOJI NE OBAVLJAJU DJELATNOST</v>
          </cell>
          <cell r="G536">
            <v>0</v>
          </cell>
        </row>
        <row r="537">
          <cell r="A537" t="str">
            <v>5781501</v>
          </cell>
          <cell r="B537">
            <v>57999</v>
          </cell>
          <cell r="C537">
            <v>12.01</v>
          </cell>
          <cell r="D537">
            <v>35.06</v>
          </cell>
          <cell r="E537" t="str">
            <v>TROŠKOVI REPREZENTACIJE,REKLAME,SAJMOVA</v>
          </cell>
          <cell r="G537">
            <v>0</v>
          </cell>
        </row>
        <row r="538">
          <cell r="A538" t="str">
            <v>5781502</v>
          </cell>
          <cell r="B538">
            <v>57999</v>
          </cell>
          <cell r="C538">
            <v>12.01</v>
          </cell>
          <cell r="D538">
            <v>35.07</v>
          </cell>
          <cell r="E538" t="str">
            <v>TROŠKOVI MATERIJALA I ENERGIJE</v>
          </cell>
          <cell r="G538">
            <v>0</v>
          </cell>
        </row>
        <row r="539">
          <cell r="A539" t="str">
            <v>5781503</v>
          </cell>
          <cell r="B539">
            <v>57999</v>
          </cell>
          <cell r="C539">
            <v>12.01</v>
          </cell>
          <cell r="D539">
            <v>35.08</v>
          </cell>
          <cell r="E539" t="str">
            <v>TROŠKOVI USLUGA ODRŽAVANJA</v>
          </cell>
          <cell r="G539">
            <v>0</v>
          </cell>
        </row>
        <row r="540">
          <cell r="A540" t="str">
            <v>5781504</v>
          </cell>
          <cell r="B540">
            <v>57999</v>
          </cell>
          <cell r="C540">
            <v>12.01</v>
          </cell>
          <cell r="D540">
            <v>35.090000000000003</v>
          </cell>
          <cell r="E540" t="str">
            <v>POVRAT TROŠKOVA VEZANIH ZA RADNI ODNOS</v>
          </cell>
          <cell r="G540">
            <v>0</v>
          </cell>
        </row>
        <row r="541">
          <cell r="A541" t="str">
            <v>5781505</v>
          </cell>
          <cell r="B541">
            <v>57999</v>
          </cell>
          <cell r="C541">
            <v>12.01</v>
          </cell>
          <cell r="D541">
            <v>36</v>
          </cell>
          <cell r="E541" t="str">
            <v>TROŠKOVI INTELEKTUALNIH I LIČNIH USLUGA</v>
          </cell>
          <cell r="G541">
            <v>0</v>
          </cell>
        </row>
        <row r="542">
          <cell r="A542" t="str">
            <v>5781506</v>
          </cell>
          <cell r="B542">
            <v>57999</v>
          </cell>
          <cell r="C542">
            <v>12.01</v>
          </cell>
          <cell r="D542">
            <v>36.01</v>
          </cell>
          <cell r="E542" t="e">
            <v>#N/A</v>
          </cell>
          <cell r="G542" t="e">
            <v>#N/A</v>
          </cell>
        </row>
        <row r="543">
          <cell r="A543" t="str">
            <v>5781507</v>
          </cell>
          <cell r="B543">
            <v>57999</v>
          </cell>
          <cell r="C543">
            <v>12.01</v>
          </cell>
          <cell r="D543">
            <v>36.020000000000003</v>
          </cell>
          <cell r="E543" t="str">
            <v>TROŠKOVI USLUGA SAOBRAĆAJA I VEZA</v>
          </cell>
          <cell r="G543">
            <v>0</v>
          </cell>
        </row>
        <row r="544">
          <cell r="A544" t="str">
            <v>5781508</v>
          </cell>
          <cell r="B544">
            <v>57999</v>
          </cell>
          <cell r="C544">
            <v>12.01</v>
          </cell>
          <cell r="D544">
            <v>36.03</v>
          </cell>
          <cell r="E544" t="str">
            <v>TROŠKOVI PREMIJA OSIGURANJA</v>
          </cell>
          <cell r="G544">
            <v>0</v>
          </cell>
        </row>
        <row r="545">
          <cell r="A545" t="str">
            <v>5781509</v>
          </cell>
          <cell r="B545">
            <v>57999</v>
          </cell>
          <cell r="C545">
            <v>12.01</v>
          </cell>
          <cell r="D545">
            <v>36.04</v>
          </cell>
          <cell r="E545" t="str">
            <v>TROŠKOVI PLATNOG PROMETA I BANKARSKIH USLUGA</v>
          </cell>
          <cell r="G545">
            <v>0</v>
          </cell>
        </row>
        <row r="546">
          <cell r="A546" t="str">
            <v>5781510</v>
          </cell>
          <cell r="B546">
            <v>57999</v>
          </cell>
          <cell r="C546">
            <v>12.01</v>
          </cell>
          <cell r="D546">
            <v>36.049999999999997</v>
          </cell>
          <cell r="E546" t="str">
            <v>ZAKUPNINE</v>
          </cell>
          <cell r="G546">
            <v>0</v>
          </cell>
        </row>
        <row r="547">
          <cell r="A547" t="str">
            <v>5781511</v>
          </cell>
          <cell r="B547">
            <v>57999</v>
          </cell>
          <cell r="C547">
            <v>12.01</v>
          </cell>
          <cell r="D547">
            <v>36.06</v>
          </cell>
          <cell r="E547" t="e">
            <v>#N/A</v>
          </cell>
          <cell r="G547" t="e">
            <v>#N/A</v>
          </cell>
        </row>
        <row r="548">
          <cell r="A548" t="str">
            <v>5781512</v>
          </cell>
          <cell r="B548">
            <v>57999</v>
          </cell>
          <cell r="C548">
            <v>12.01</v>
          </cell>
          <cell r="D548">
            <v>36.07</v>
          </cell>
          <cell r="E548" t="str">
            <v>OSTALI TROŠKOVI USLUGA</v>
          </cell>
          <cell r="G548">
            <v>0</v>
          </cell>
        </row>
        <row r="549">
          <cell r="A549" t="str">
            <v>5792</v>
          </cell>
          <cell r="B549">
            <v>60999</v>
          </cell>
          <cell r="C549">
            <v>12.03</v>
          </cell>
          <cell r="D549">
            <v>35.01</v>
          </cell>
          <cell r="E549" t="str">
            <v>AMORTIZACIJA</v>
          </cell>
          <cell r="G549">
            <v>0</v>
          </cell>
        </row>
        <row r="550">
          <cell r="A550" t="str">
            <v>57931</v>
          </cell>
          <cell r="B550">
            <v>62999</v>
          </cell>
          <cell r="C550">
            <v>12.05</v>
          </cell>
          <cell r="D550">
            <v>35.020000000000003</v>
          </cell>
          <cell r="E550" t="str">
            <v>TROŠKOVI ZARADA</v>
          </cell>
          <cell r="G550">
            <v>0</v>
          </cell>
        </row>
        <row r="551">
          <cell r="A551" t="str">
            <v>57932</v>
          </cell>
          <cell r="B551">
            <v>63999</v>
          </cell>
          <cell r="C551">
            <v>12.06</v>
          </cell>
          <cell r="D551">
            <v>35.03</v>
          </cell>
          <cell r="E551" t="str">
            <v>TROŠKOVI POREZA I DOPRINOSA NA ZARADE</v>
          </cell>
          <cell r="G551">
            <v>0</v>
          </cell>
        </row>
        <row r="552">
          <cell r="A552" t="str">
            <v>57933</v>
          </cell>
          <cell r="B552">
            <v>64999</v>
          </cell>
          <cell r="C552">
            <v>12.07</v>
          </cell>
          <cell r="D552">
            <v>35.04</v>
          </cell>
          <cell r="E552" t="str">
            <v>OSTALI TROŠKOVI RADA</v>
          </cell>
          <cell r="G552">
            <v>0</v>
          </cell>
        </row>
        <row r="553">
          <cell r="A553" t="str">
            <v>5794</v>
          </cell>
          <cell r="B553">
            <v>65999</v>
          </cell>
          <cell r="C553">
            <v>12.14</v>
          </cell>
          <cell r="D553">
            <v>35.049999999999997</v>
          </cell>
          <cell r="E553" t="str">
            <v>TROŠKOVI USLUGA FIZIČKIH LICA KOJI NE OBAVLJAJU DJELATNOST</v>
          </cell>
          <cell r="G553">
            <v>0</v>
          </cell>
        </row>
        <row r="554">
          <cell r="A554" t="str">
            <v>579501</v>
          </cell>
          <cell r="B554">
            <v>69999</v>
          </cell>
          <cell r="C554">
            <v>12.18</v>
          </cell>
          <cell r="D554">
            <v>35.06</v>
          </cell>
          <cell r="E554" t="str">
            <v>TROŠKOVI REPREZENTACIJE,REKLAME,SAJMOVA</v>
          </cell>
          <cell r="G554">
            <v>0</v>
          </cell>
        </row>
        <row r="555">
          <cell r="A555" t="str">
            <v>579502</v>
          </cell>
          <cell r="B555">
            <v>69999</v>
          </cell>
          <cell r="C555">
            <v>12.09</v>
          </cell>
          <cell r="D555">
            <v>35.07</v>
          </cell>
          <cell r="E555" t="str">
            <v>TROŠKOVI MATERIJALA I ENERGIJE</v>
          </cell>
          <cell r="G555">
            <v>0</v>
          </cell>
        </row>
        <row r="556">
          <cell r="A556" t="str">
            <v>579503</v>
          </cell>
          <cell r="B556">
            <v>69999</v>
          </cell>
          <cell r="C556">
            <v>12.2</v>
          </cell>
          <cell r="D556">
            <v>35.08</v>
          </cell>
          <cell r="E556" t="str">
            <v>TROŠKOVI USLUGA ODRŽAVANJA</v>
          </cell>
          <cell r="G556">
            <v>0</v>
          </cell>
        </row>
        <row r="557">
          <cell r="A557" t="str">
            <v>579504</v>
          </cell>
          <cell r="B557">
            <v>69999</v>
          </cell>
          <cell r="C557">
            <v>12.14</v>
          </cell>
          <cell r="D557">
            <v>35.090000000000003</v>
          </cell>
          <cell r="E557" t="str">
            <v>POVRAT TROŠKOVA VEZANIH ZA RADNI ODNOS</v>
          </cell>
          <cell r="G557">
            <v>0</v>
          </cell>
        </row>
        <row r="558">
          <cell r="A558" t="str">
            <v>579505</v>
          </cell>
          <cell r="B558">
            <v>69999</v>
          </cell>
          <cell r="C558">
            <v>12.14</v>
          </cell>
          <cell r="D558">
            <v>36</v>
          </cell>
          <cell r="E558" t="str">
            <v>TROŠKOVI INTELEKTUALNIH I LIČNIH USLUGA</v>
          </cell>
          <cell r="G558">
            <v>0</v>
          </cell>
        </row>
        <row r="559">
          <cell r="A559" t="str">
            <v>579506</v>
          </cell>
          <cell r="B559">
            <v>69999</v>
          </cell>
          <cell r="C559">
            <v>12.14</v>
          </cell>
          <cell r="D559">
            <v>36.01</v>
          </cell>
          <cell r="E559" t="str">
            <v>DAŽBINE KOJE NE ZAVISE OD POSLOVNOG REZULTATA</v>
          </cell>
          <cell r="G559">
            <v>0</v>
          </cell>
        </row>
        <row r="560">
          <cell r="A560" t="str">
            <v>579507</v>
          </cell>
          <cell r="B560">
            <v>69999</v>
          </cell>
          <cell r="C560">
            <v>12.19</v>
          </cell>
          <cell r="D560">
            <v>36.020000000000003</v>
          </cell>
          <cell r="E560" t="str">
            <v>TROŠKOVI USLUGA SAOBRAĆAJA I VEZA</v>
          </cell>
          <cell r="G560">
            <v>0</v>
          </cell>
        </row>
        <row r="561">
          <cell r="A561" t="str">
            <v>579508</v>
          </cell>
          <cell r="B561">
            <v>69999</v>
          </cell>
          <cell r="C561">
            <v>12.17</v>
          </cell>
          <cell r="D561">
            <v>36.03</v>
          </cell>
          <cell r="E561" t="str">
            <v>TROŠKOVI PREMIJA OSIGURANJA</v>
          </cell>
          <cell r="G561">
            <v>0</v>
          </cell>
        </row>
        <row r="562">
          <cell r="A562" t="str">
            <v>579509</v>
          </cell>
          <cell r="B562">
            <v>69999</v>
          </cell>
          <cell r="C562">
            <v>12.16</v>
          </cell>
          <cell r="D562">
            <v>36.04</v>
          </cell>
          <cell r="E562" t="str">
            <v>TROŠKOVI PLATNOG PROMETA I BANKARSKIH USLUGA</v>
          </cell>
          <cell r="G562">
            <v>0</v>
          </cell>
        </row>
        <row r="563">
          <cell r="A563" t="str">
            <v>579510</v>
          </cell>
          <cell r="B563">
            <v>69999</v>
          </cell>
          <cell r="C563">
            <v>12.15</v>
          </cell>
          <cell r="D563">
            <v>36.049999999999997</v>
          </cell>
          <cell r="E563" t="str">
            <v>ZAKUPNINE</v>
          </cell>
          <cell r="G563">
            <v>0</v>
          </cell>
        </row>
        <row r="564">
          <cell r="A564" t="str">
            <v>579511</v>
          </cell>
          <cell r="B564">
            <v>69999</v>
          </cell>
          <cell r="C564">
            <v>12.19</v>
          </cell>
          <cell r="D564">
            <v>36.06</v>
          </cell>
          <cell r="E564" t="str">
            <v>TROŠKOVI USLUGA STRUČNOG OBRAZOVANJA</v>
          </cell>
          <cell r="G564">
            <v>0</v>
          </cell>
        </row>
        <row r="565">
          <cell r="A565" t="str">
            <v>579512</v>
          </cell>
          <cell r="B565">
            <v>69999</v>
          </cell>
          <cell r="C565">
            <v>12.19</v>
          </cell>
          <cell r="D565">
            <v>36.07</v>
          </cell>
          <cell r="E565" t="str">
            <v>OSTALI TROŠKOVI USLUGA</v>
          </cell>
          <cell r="G565">
            <v>0</v>
          </cell>
        </row>
        <row r="566">
          <cell r="A566" t="str">
            <v>6000</v>
          </cell>
          <cell r="B566">
            <v>0</v>
          </cell>
          <cell r="E566" t="str">
            <v>Interni prenosi sa izvoda</v>
          </cell>
          <cell r="G566">
            <v>-9.9410116672515869E-3</v>
          </cell>
        </row>
        <row r="567">
          <cell r="A567" t="str">
            <v>6001</v>
          </cell>
          <cell r="B567">
            <v>0</v>
          </cell>
          <cell r="E567" t="str">
            <v>Interni odnosi potrazivanja I obaveze</v>
          </cell>
          <cell r="G567">
            <v>2.0058996975421906E-2</v>
          </cell>
        </row>
        <row r="568">
          <cell r="A568" t="str">
            <v>6002</v>
          </cell>
          <cell r="B568">
            <v>0</v>
          </cell>
          <cell r="E568" t="str">
            <v>Interni odnosi potrazivanja I obaveze-devizni racun</v>
          </cell>
          <cell r="G568">
            <v>0</v>
          </cell>
        </row>
        <row r="569">
          <cell r="A569" t="str">
            <v>6003</v>
          </cell>
          <cell r="B569">
            <v>0</v>
          </cell>
          <cell r="E569" t="e">
            <v>#N/A</v>
          </cell>
          <cell r="G569" t="e">
            <v>#N/A</v>
          </cell>
        </row>
        <row r="570">
          <cell r="A570" t="str">
            <v>6004</v>
          </cell>
          <cell r="B570">
            <v>0</v>
          </cell>
          <cell r="E570" t="str">
            <v>Interni odnosi potrazivanja I obaveze-premija reosiguranja</v>
          </cell>
          <cell r="G570">
            <v>0</v>
          </cell>
        </row>
        <row r="571">
          <cell r="A571" t="str">
            <v>6005</v>
          </cell>
          <cell r="B571">
            <v>0</v>
          </cell>
          <cell r="E571" t="str">
            <v>Interni odnosi potrazivanja I obaveze-stete reosiguranja</v>
          </cell>
          <cell r="G571">
            <v>0</v>
          </cell>
        </row>
        <row r="572">
          <cell r="A572" t="str">
            <v>6006</v>
          </cell>
          <cell r="B572">
            <v>0</v>
          </cell>
          <cell r="E572" t="str">
            <v>Interni odnosi potrazivanja I obaveze-rezultat</v>
          </cell>
          <cell r="G572">
            <v>0</v>
          </cell>
        </row>
        <row r="573">
          <cell r="A573" t="str">
            <v>6007</v>
          </cell>
          <cell r="E573" t="str">
            <v>INTERNI ODNOSI POTRAZIVANJA I OBAVEZE-ZA AKCIJE</v>
          </cell>
          <cell r="G573">
            <v>0</v>
          </cell>
        </row>
        <row r="574">
          <cell r="A574" t="str">
            <v>6008</v>
          </cell>
          <cell r="E574" t="str">
            <v>INTERNI ODNOSI POTRAZIVANJA I OBAVEZE-MZK</v>
          </cell>
          <cell r="G574">
            <v>0</v>
          </cell>
        </row>
        <row r="575">
          <cell r="A575" t="str">
            <v>6009</v>
          </cell>
          <cell r="E575" t="str">
            <v>INTERNI ODNOSI POTRAZIVANJA I OBAVEZE-SAOSIGURANJE PO OSNOVU ŠTETA</v>
          </cell>
          <cell r="G575">
            <v>0</v>
          </cell>
        </row>
        <row r="576">
          <cell r="A576" t="str">
            <v>6630</v>
          </cell>
          <cell r="B576">
            <v>480999</v>
          </cell>
          <cell r="C576">
            <v>13.23</v>
          </cell>
          <cell r="E576" t="e">
            <v>#N/A</v>
          </cell>
          <cell r="G576" t="e">
            <v>#N/A</v>
          </cell>
        </row>
        <row r="577">
          <cell r="A577" t="str">
            <v>66301</v>
          </cell>
          <cell r="B577">
            <v>480999</v>
          </cell>
          <cell r="C577">
            <v>13.23</v>
          </cell>
          <cell r="E577" t="e">
            <v>#N/A</v>
          </cell>
          <cell r="G577" t="e">
            <v>#N/A</v>
          </cell>
        </row>
        <row r="578">
          <cell r="A578" t="str">
            <v>7000</v>
          </cell>
          <cell r="B578" t="str">
            <v>ne treba</v>
          </cell>
          <cell r="E578" t="str">
            <v>BRUTO LIKVIDIRANE ŠTETE</v>
          </cell>
          <cell r="G578">
            <v>3894959.35</v>
          </cell>
        </row>
        <row r="579">
          <cell r="A579" t="str">
            <v>7001</v>
          </cell>
          <cell r="B579">
            <v>36999</v>
          </cell>
          <cell r="C579">
            <v>9.0299999999999994</v>
          </cell>
          <cell r="E579" t="str">
            <v>REGRESI</v>
          </cell>
          <cell r="G579">
            <v>-47736.97</v>
          </cell>
        </row>
        <row r="580">
          <cell r="A580" t="str">
            <v>7002</v>
          </cell>
          <cell r="B580">
            <v>77999</v>
          </cell>
          <cell r="C580">
            <v>9.0399999999999991</v>
          </cell>
          <cell r="E580" t="e">
            <v>#N/A</v>
          </cell>
          <cell r="G580" t="e">
            <v>#N/A</v>
          </cell>
        </row>
        <row r="581">
          <cell r="A581" t="str">
            <v>7003</v>
          </cell>
          <cell r="B581">
            <v>40999</v>
          </cell>
          <cell r="C581">
            <v>9.0500000000000007</v>
          </cell>
          <cell r="E581" t="str">
            <v>UMANJENJE ZA UDJELE SAOSIGURAVAČA</v>
          </cell>
          <cell r="G581">
            <v>-126066.39</v>
          </cell>
        </row>
        <row r="582">
          <cell r="A582" t="str">
            <v>70030</v>
          </cell>
          <cell r="B582">
            <v>40999</v>
          </cell>
          <cell r="E582" t="e">
            <v>#N/A</v>
          </cell>
          <cell r="G582" t="e">
            <v>#N/A</v>
          </cell>
        </row>
        <row r="583">
          <cell r="A583" t="str">
            <v>70031</v>
          </cell>
          <cell r="B583">
            <v>38999</v>
          </cell>
          <cell r="E583" t="e">
            <v>#N/A</v>
          </cell>
        </row>
        <row r="584">
          <cell r="A584" t="str">
            <v>70040</v>
          </cell>
          <cell r="B584">
            <v>42999</v>
          </cell>
          <cell r="C584">
            <v>9.0500000000000007</v>
          </cell>
          <cell r="E584" t="str">
            <v>UMANJENJE ZA UDJELE REOSIGURAVAČA</v>
          </cell>
          <cell r="G584">
            <v>-206643.33</v>
          </cell>
        </row>
        <row r="585">
          <cell r="A585" t="str">
            <v>70041</v>
          </cell>
          <cell r="B585">
            <v>42999</v>
          </cell>
          <cell r="C585">
            <v>9.0500000000000007</v>
          </cell>
          <cell r="E585" t="str">
            <v>UMANJENJE ZA UDJELE REOSIGURAVAČA-TRIGLAV</v>
          </cell>
          <cell r="G585">
            <v>-191257.16</v>
          </cell>
        </row>
        <row r="586">
          <cell r="A586" t="str">
            <v>70042</v>
          </cell>
          <cell r="B586">
            <v>42999</v>
          </cell>
          <cell r="E586" t="e">
            <v>#N/A</v>
          </cell>
          <cell r="G586" t="e">
            <v>#N/A</v>
          </cell>
        </row>
        <row r="587">
          <cell r="A587" t="str">
            <v>7005</v>
          </cell>
          <cell r="B587">
            <v>45999</v>
          </cell>
          <cell r="C587">
            <v>9.06</v>
          </cell>
          <cell r="E587" t="e">
            <v>#N/A</v>
          </cell>
          <cell r="G587" t="e">
            <v>#N/A</v>
          </cell>
        </row>
        <row r="588">
          <cell r="A588" t="str">
            <v>70050</v>
          </cell>
          <cell r="B588">
            <v>45999</v>
          </cell>
          <cell r="C588">
            <v>9.06</v>
          </cell>
          <cell r="E588" t="str">
            <v>PROMJENE BRUTO REZERVISANJA ZA NASTALE PRIJAVLJENE ŠTETE</v>
          </cell>
          <cell r="G588">
            <v>-677077.42999999993</v>
          </cell>
        </row>
        <row r="589">
          <cell r="A589" t="str">
            <v>70051</v>
          </cell>
          <cell r="B589">
            <v>45999</v>
          </cell>
          <cell r="C589">
            <v>9.08</v>
          </cell>
          <cell r="E589" t="e">
            <v>#N/A</v>
          </cell>
          <cell r="G589" t="e">
            <v>#N/A</v>
          </cell>
        </row>
        <row r="590">
          <cell r="A590" t="str">
            <v>70052</v>
          </cell>
          <cell r="B590">
            <v>45999</v>
          </cell>
          <cell r="C590">
            <v>9.1</v>
          </cell>
          <cell r="E590" t="str">
            <v>PROMJENE BRUTO REZERVISANJA ZA TROSKOVE LIKVIDACIJE</v>
          </cell>
          <cell r="G590">
            <v>-115586.01999999999</v>
          </cell>
        </row>
        <row r="591">
          <cell r="A591" t="str">
            <v>7006</v>
          </cell>
          <cell r="B591">
            <v>46999</v>
          </cell>
          <cell r="C591">
            <v>9.07</v>
          </cell>
          <cell r="E591" t="str">
            <v>PROMJENE BRUTO REZERVISANJA ZA ŠTETE,UDIO SAOSIGURAVAČA I REOSIGURAVAČA</v>
          </cell>
          <cell r="G591">
            <v>223456.43000000002</v>
          </cell>
        </row>
        <row r="592">
          <cell r="A592" t="str">
            <v>701</v>
          </cell>
          <cell r="B592" t="str">
            <v>ne treba</v>
          </cell>
          <cell r="E592" t="e">
            <v>#N/A</v>
          </cell>
          <cell r="G592" t="e">
            <v>#N/A</v>
          </cell>
        </row>
        <row r="593">
          <cell r="A593" t="str">
            <v>7010</v>
          </cell>
          <cell r="B593">
            <v>75999</v>
          </cell>
          <cell r="C593">
            <v>11.01</v>
          </cell>
          <cell r="E593" t="str">
            <v>NETO TROŠKOVI PREVENTIVNE AKTIVNOSTI</v>
          </cell>
          <cell r="G593">
            <v>0</v>
          </cell>
        </row>
        <row r="594">
          <cell r="A594" t="str">
            <v>7011</v>
          </cell>
          <cell r="B594">
            <v>76999</v>
          </cell>
          <cell r="C594">
            <v>11.03</v>
          </cell>
          <cell r="E594" t="str">
            <v>TROŠKOVI GARANTNOG FONDA</v>
          </cell>
          <cell r="G594">
            <v>127700.91</v>
          </cell>
        </row>
        <row r="595">
          <cell r="A595" t="str">
            <v>7012</v>
          </cell>
          <cell r="B595">
            <v>77999</v>
          </cell>
          <cell r="C595">
            <v>11.04</v>
          </cell>
          <cell r="E595" t="str">
            <v>Pokriće troškova nadzornog organa</v>
          </cell>
          <cell r="G595">
            <v>73997.009999999995</v>
          </cell>
        </row>
        <row r="596">
          <cell r="A596" t="str">
            <v>7013</v>
          </cell>
          <cell r="B596">
            <v>77999</v>
          </cell>
          <cell r="C596">
            <v>11.05</v>
          </cell>
          <cell r="E596" t="str">
            <v>Troškovi ispravke vrijednosti premije osiguranja</v>
          </cell>
          <cell r="G596">
            <v>106231.94</v>
          </cell>
        </row>
        <row r="597">
          <cell r="A597" t="str">
            <v>701310</v>
          </cell>
          <cell r="B597">
            <v>77999</v>
          </cell>
          <cell r="C597">
            <v>11.05</v>
          </cell>
          <cell r="E597" t="e">
            <v>#N/A</v>
          </cell>
          <cell r="G597" t="e">
            <v>#N/A</v>
          </cell>
        </row>
        <row r="598">
          <cell r="A598" t="str">
            <v>701322</v>
          </cell>
          <cell r="B598">
            <v>77999</v>
          </cell>
          <cell r="C598">
            <v>11.05</v>
          </cell>
          <cell r="E598" t="str">
            <v>TROŠKOVI ISPRAVKE VRIJEDNOSTI REGRESA</v>
          </cell>
          <cell r="G598">
            <v>-30.100000000000136</v>
          </cell>
        </row>
        <row r="599">
          <cell r="A599" t="str">
            <v>7014</v>
          </cell>
          <cell r="B599">
            <v>77999</v>
          </cell>
          <cell r="C599">
            <v>11.02</v>
          </cell>
          <cell r="E599" t="str">
            <v>POŽARNA TAKSA</v>
          </cell>
          <cell r="G599">
            <v>12753.18</v>
          </cell>
        </row>
        <row r="600">
          <cell r="A600" t="str">
            <v>702</v>
          </cell>
          <cell r="B600" t="str">
            <v>ne treba</v>
          </cell>
          <cell r="E600" t="str">
            <v>Rashodi za neto troškove sticanja osiguranja</v>
          </cell>
          <cell r="G600">
            <v>176588.81</v>
          </cell>
        </row>
        <row r="601">
          <cell r="A601" t="str">
            <v>703</v>
          </cell>
          <cell r="B601" t="str">
            <v>ne treba</v>
          </cell>
          <cell r="E601" t="str">
            <v>Rashodi amortizacije sredstava, potrebnih za poslovanje</v>
          </cell>
          <cell r="G601">
            <v>132333.66</v>
          </cell>
        </row>
        <row r="602">
          <cell r="A602" t="str">
            <v>704</v>
          </cell>
          <cell r="B602" t="str">
            <v>ne treba</v>
          </cell>
          <cell r="E602" t="str">
            <v>Rashodi za troškove rada</v>
          </cell>
          <cell r="G602">
            <v>1251514.1000000001</v>
          </cell>
        </row>
        <row r="603">
          <cell r="A603" t="str">
            <v>705</v>
          </cell>
          <cell r="B603" t="str">
            <v>ne treba</v>
          </cell>
          <cell r="E603" t="str">
            <v>Rashodi za ostale operativne troškove</v>
          </cell>
          <cell r="G603">
            <v>1502984.8699999999</v>
          </cell>
        </row>
        <row r="604">
          <cell r="A604" t="str">
            <v>710</v>
          </cell>
          <cell r="B604">
            <v>50999</v>
          </cell>
          <cell r="C604">
            <v>10.01</v>
          </cell>
          <cell r="E604" t="e">
            <v>#N/A</v>
          </cell>
          <cell r="G604" t="e">
            <v>#N/A</v>
          </cell>
        </row>
        <row r="605">
          <cell r="A605" t="str">
            <v>712</v>
          </cell>
          <cell r="B605">
            <v>47999</v>
          </cell>
          <cell r="C605">
            <v>10.029999999999999</v>
          </cell>
          <cell r="E605" t="e">
            <v>#N/A</v>
          </cell>
          <cell r="G605" t="e">
            <v>#N/A</v>
          </cell>
        </row>
        <row r="606">
          <cell r="A606" t="str">
            <v>714</v>
          </cell>
          <cell r="B606">
            <v>47999</v>
          </cell>
          <cell r="C606">
            <v>10.050000000000001</v>
          </cell>
          <cell r="E606" t="e">
            <v>#N/A</v>
          </cell>
          <cell r="G606" t="e">
            <v>#N/A</v>
          </cell>
        </row>
        <row r="607">
          <cell r="A607" t="str">
            <v>71480</v>
          </cell>
          <cell r="B607">
            <v>35999</v>
          </cell>
          <cell r="C607">
            <v>9.02</v>
          </cell>
          <cell r="E607" t="e">
            <v>#N/A</v>
          </cell>
          <cell r="G607" t="e">
            <v>#N/A</v>
          </cell>
        </row>
        <row r="608">
          <cell r="A608" t="str">
            <v>7201</v>
          </cell>
          <cell r="E608" t="e">
            <v>#N/A</v>
          </cell>
          <cell r="G608" t="e">
            <v>#N/A</v>
          </cell>
        </row>
        <row r="609">
          <cell r="A609" t="str">
            <v>7302</v>
          </cell>
          <cell r="B609">
            <v>423999</v>
          </cell>
          <cell r="C609">
            <v>13.09</v>
          </cell>
          <cell r="E609" t="str">
            <v>Rashodi za kamate iz finansijskog lizinga</v>
          </cell>
          <cell r="G609">
            <v>335.38</v>
          </cell>
        </row>
        <row r="610">
          <cell r="A610" t="str">
            <v>7308</v>
          </cell>
          <cell r="B610">
            <v>423999</v>
          </cell>
          <cell r="C610">
            <v>13.09</v>
          </cell>
          <cell r="E610" t="str">
            <v>Drugi kamatni rashodi</v>
          </cell>
          <cell r="G610">
            <v>99653.22</v>
          </cell>
        </row>
        <row r="611">
          <cell r="A611" t="str">
            <v>73081</v>
          </cell>
          <cell r="B611">
            <v>423999</v>
          </cell>
          <cell r="C611">
            <v>13.09</v>
          </cell>
          <cell r="E611" t="e">
            <v>#N/A</v>
          </cell>
          <cell r="G611" t="e">
            <v>#N/A</v>
          </cell>
        </row>
        <row r="612">
          <cell r="A612" t="str">
            <v>73206</v>
          </cell>
          <cell r="B612">
            <v>444999</v>
          </cell>
          <cell r="C612">
            <v>13.1</v>
          </cell>
          <cell r="E612" t="e">
            <v>#N/A</v>
          </cell>
          <cell r="G612" t="e">
            <v>#N/A</v>
          </cell>
        </row>
        <row r="613">
          <cell r="A613" t="str">
            <v>732060</v>
          </cell>
          <cell r="B613">
            <v>448999</v>
          </cell>
          <cell r="C613">
            <v>13.1</v>
          </cell>
          <cell r="E613" t="e">
            <v>#N/A</v>
          </cell>
          <cell r="G613" t="e">
            <v>#N/A</v>
          </cell>
        </row>
        <row r="614">
          <cell r="A614" t="str">
            <v>7320601</v>
          </cell>
          <cell r="B614">
            <v>448999</v>
          </cell>
          <cell r="C614">
            <v>13.1</v>
          </cell>
          <cell r="E614" t="e">
            <v>#N/A</v>
          </cell>
          <cell r="G614" t="e">
            <v>#N/A</v>
          </cell>
        </row>
        <row r="615">
          <cell r="A615" t="str">
            <v>7327</v>
          </cell>
          <cell r="B615">
            <v>442999</v>
          </cell>
          <cell r="C615">
            <v>13.26</v>
          </cell>
          <cell r="E615" t="e">
            <v>#N/A</v>
          </cell>
          <cell r="G615" t="e">
            <v>#N/A</v>
          </cell>
        </row>
        <row r="616">
          <cell r="A616" t="str">
            <v>73271</v>
          </cell>
          <cell r="B616">
            <v>491999</v>
          </cell>
          <cell r="C616">
            <v>13.1</v>
          </cell>
          <cell r="E616" t="e">
            <v>#N/A</v>
          </cell>
          <cell r="G616" t="e">
            <v>#N/A</v>
          </cell>
        </row>
        <row r="617">
          <cell r="A617" t="str">
            <v>7340</v>
          </cell>
          <cell r="B617">
            <v>444999</v>
          </cell>
          <cell r="C617">
            <v>13.11</v>
          </cell>
          <cell r="E617" t="str">
            <v>Rashodi od umanjenja vrijednosti finansijskih sredstava, raspoloživih za prodaju, vrijednovani po fer vrijednosti iznad visine kapitala</v>
          </cell>
          <cell r="G617">
            <v>2950.43</v>
          </cell>
        </row>
        <row r="618">
          <cell r="A618" t="str">
            <v>7342</v>
          </cell>
          <cell r="B618">
            <v>440999</v>
          </cell>
          <cell r="C618">
            <v>13.11</v>
          </cell>
          <cell r="E618" t="e">
            <v>#N/A</v>
          </cell>
          <cell r="G618" t="e">
            <v>#N/A</v>
          </cell>
        </row>
        <row r="619">
          <cell r="A619" t="str">
            <v>7350</v>
          </cell>
          <cell r="B619">
            <v>493999</v>
          </cell>
          <cell r="C619">
            <v>13.12</v>
          </cell>
          <cell r="E619" t="e">
            <v>#N/A</v>
          </cell>
          <cell r="G619" t="e">
            <v>#N/A</v>
          </cell>
        </row>
        <row r="620">
          <cell r="A620" t="str">
            <v>73600</v>
          </cell>
          <cell r="B620">
            <v>431999</v>
          </cell>
          <cell r="C620">
            <v>13.28</v>
          </cell>
          <cell r="E620" t="e">
            <v>#N/A</v>
          </cell>
          <cell r="G620" t="e">
            <v>#N/A</v>
          </cell>
        </row>
        <row r="621">
          <cell r="A621" t="str">
            <v>736001</v>
          </cell>
          <cell r="B621">
            <v>431999</v>
          </cell>
          <cell r="C621">
            <v>13.28</v>
          </cell>
          <cell r="E621" t="str">
            <v>DRUGI RASHODI IZ FINANSIJSKIH OBAVEZA-ODRŽAVANJE EUROOBVEZNICA</v>
          </cell>
          <cell r="G621">
            <v>8188.55</v>
          </cell>
        </row>
        <row r="622">
          <cell r="A622" t="str">
            <v>7410</v>
          </cell>
          <cell r="B622">
            <v>419999</v>
          </cell>
          <cell r="C622">
            <v>13.11</v>
          </cell>
          <cell r="E622" t="e">
            <v>#N/A</v>
          </cell>
          <cell r="G622" t="e">
            <v>#N/A</v>
          </cell>
        </row>
        <row r="623">
          <cell r="A623" t="str">
            <v>74100</v>
          </cell>
          <cell r="B623">
            <v>419999</v>
          </cell>
          <cell r="C623">
            <v>13.11</v>
          </cell>
          <cell r="E623" t="e">
            <v>#N/A</v>
          </cell>
          <cell r="G623" t="e">
            <v>#N/A</v>
          </cell>
        </row>
        <row r="624">
          <cell r="A624" t="str">
            <v>7400</v>
          </cell>
          <cell r="B624">
            <v>414999</v>
          </cell>
          <cell r="C624">
            <v>13.14</v>
          </cell>
          <cell r="E624" t="str">
            <v>Amortizacija investicionih nekretnina</v>
          </cell>
          <cell r="G624">
            <v>13998.18</v>
          </cell>
        </row>
        <row r="625">
          <cell r="A625" t="str">
            <v>7410</v>
          </cell>
          <cell r="B625">
            <v>419999</v>
          </cell>
          <cell r="C625">
            <v>13.14</v>
          </cell>
          <cell r="E625" t="e">
            <v>#N/A</v>
          </cell>
          <cell r="G625" t="e">
            <v>#N/A</v>
          </cell>
        </row>
        <row r="626">
          <cell r="A626" t="str">
            <v>7430</v>
          </cell>
          <cell r="B626">
            <v>448999</v>
          </cell>
          <cell r="C626">
            <v>13.14</v>
          </cell>
          <cell r="E626" t="e">
            <v>#N/A</v>
          </cell>
          <cell r="G626" t="e">
            <v>#N/A</v>
          </cell>
        </row>
        <row r="627">
          <cell r="A627" t="str">
            <v>7440</v>
          </cell>
          <cell r="B627">
            <v>419999</v>
          </cell>
          <cell r="C627">
            <v>13.14</v>
          </cell>
          <cell r="E627" t="e">
            <v>#N/A</v>
          </cell>
          <cell r="G627" t="e">
            <v>#N/A</v>
          </cell>
        </row>
        <row r="628">
          <cell r="A628" t="str">
            <v>7441</v>
          </cell>
          <cell r="B628">
            <v>419999</v>
          </cell>
          <cell r="C628">
            <v>13.14</v>
          </cell>
          <cell r="E628" t="e">
            <v>#N/A</v>
          </cell>
          <cell r="G628" t="e">
            <v>#N/A</v>
          </cell>
        </row>
        <row r="629">
          <cell r="A629" t="str">
            <v>7461</v>
          </cell>
          <cell r="B629">
            <v>493999</v>
          </cell>
          <cell r="C629">
            <v>13.27</v>
          </cell>
          <cell r="E629" t="str">
            <v>Rashodi od umanjenja vrijednosti drugih nekretnina, postrojenja i opreme, koji nisu namijenjeni neposrednom obavljanju djelatnosti osiguranja</v>
          </cell>
          <cell r="G629">
            <v>423.97</v>
          </cell>
        </row>
        <row r="630">
          <cell r="A630" t="str">
            <v>7471</v>
          </cell>
          <cell r="B630">
            <v>493999</v>
          </cell>
          <cell r="C630">
            <v>13.27</v>
          </cell>
          <cell r="E630" t="e">
            <v>#N/A</v>
          </cell>
          <cell r="G630" t="e">
            <v>#N/A</v>
          </cell>
        </row>
        <row r="631">
          <cell r="A631" t="str">
            <v>7490</v>
          </cell>
          <cell r="B631">
            <v>493999</v>
          </cell>
          <cell r="C631">
            <v>13.28</v>
          </cell>
          <cell r="E631" t="str">
            <v>Ostali neposlovni i vanredni rashodi</v>
          </cell>
          <cell r="G631">
            <v>3338.26</v>
          </cell>
        </row>
        <row r="632">
          <cell r="A632" t="str">
            <v>74901</v>
          </cell>
          <cell r="B632">
            <v>493999</v>
          </cell>
          <cell r="C632">
            <v>11.09</v>
          </cell>
          <cell r="E632" t="e">
            <v>#N/A</v>
          </cell>
          <cell r="G632" t="e">
            <v>#N/A</v>
          </cell>
        </row>
        <row r="633">
          <cell r="A633" t="str">
            <v>74902</v>
          </cell>
          <cell r="B633">
            <v>493999</v>
          </cell>
          <cell r="C633">
            <v>11.09</v>
          </cell>
          <cell r="E633" t="e">
            <v>#N/A</v>
          </cell>
          <cell r="G633" t="e">
            <v>#N/A</v>
          </cell>
        </row>
        <row r="634">
          <cell r="A634" t="str">
            <v>7500</v>
          </cell>
          <cell r="B634">
            <v>6999</v>
          </cell>
          <cell r="C634">
            <v>7.01</v>
          </cell>
          <cell r="E634" t="str">
            <v>Obračunate bruto premije osiguranja u državi</v>
          </cell>
          <cell r="G634">
            <v>-6607015.2999999998</v>
          </cell>
        </row>
        <row r="635">
          <cell r="A635" t="str">
            <v>7520</v>
          </cell>
          <cell r="B635">
            <v>10999</v>
          </cell>
          <cell r="C635">
            <v>7.02</v>
          </cell>
          <cell r="E635" t="e">
            <v>#N/A</v>
          </cell>
          <cell r="G635" t="e">
            <v>#N/A</v>
          </cell>
        </row>
        <row r="636">
          <cell r="A636" t="str">
            <v>7540</v>
          </cell>
          <cell r="B636">
            <v>14999</v>
          </cell>
          <cell r="C636">
            <v>7.04</v>
          </cell>
          <cell r="E636" t="e">
            <v>#N/A</v>
          </cell>
          <cell r="G636" t="e">
            <v>#N/A</v>
          </cell>
        </row>
        <row r="637">
          <cell r="A637" t="str">
            <v>75480</v>
          </cell>
          <cell r="B637">
            <v>12999</v>
          </cell>
          <cell r="C637">
            <v>7.04</v>
          </cell>
          <cell r="E637" t="e">
            <v>#N/A</v>
          </cell>
          <cell r="G637" t="e">
            <v>#N/A</v>
          </cell>
        </row>
        <row r="638">
          <cell r="A638" t="str">
            <v>7550</v>
          </cell>
          <cell r="B638">
            <v>18999</v>
          </cell>
          <cell r="C638">
            <v>7.05</v>
          </cell>
          <cell r="E638" t="str">
            <v>Smanjenje za udjele reosiguravača(reos.mzk) u premijama osiguranja i za udjele retrocesionara u premijama reosiguranja u državi</v>
          </cell>
          <cell r="G638">
            <v>18741.98</v>
          </cell>
        </row>
        <row r="639">
          <cell r="A639" t="str">
            <v>7551</v>
          </cell>
          <cell r="B639">
            <v>18999</v>
          </cell>
          <cell r="C639">
            <v>7.05</v>
          </cell>
          <cell r="E639" t="str">
            <v>Smanjenje za udjele reosiguravača u premijama osiguranja i za udjele retrocesionara u premijama reosiguranja u inostranstvu</v>
          </cell>
          <cell r="G639">
            <v>412349.41</v>
          </cell>
        </row>
        <row r="640">
          <cell r="A640" t="str">
            <v>7558</v>
          </cell>
          <cell r="B640">
            <v>16999</v>
          </cell>
          <cell r="C640">
            <v>7.05</v>
          </cell>
          <cell r="E640" t="e">
            <v>#N/A</v>
          </cell>
          <cell r="G640" t="e">
            <v>#N/A</v>
          </cell>
        </row>
        <row r="641">
          <cell r="A641" t="str">
            <v>75580</v>
          </cell>
          <cell r="B641">
            <v>16999</v>
          </cell>
          <cell r="C641">
            <v>7.05</v>
          </cell>
          <cell r="E641" t="str">
            <v>Smanjenje za udjele reosiguravača u premijama osiguranja i za udjele retrocesionara u premijama reosiguranja u inostranstvu-povezana pravna lica-TRIGLAV</v>
          </cell>
          <cell r="G641">
            <v>312825.78000000003</v>
          </cell>
        </row>
        <row r="642">
          <cell r="A642" t="str">
            <v>75581</v>
          </cell>
          <cell r="B642">
            <v>16999</v>
          </cell>
          <cell r="C642">
            <v>7.05</v>
          </cell>
          <cell r="E642" t="str">
            <v>Smanjenje za udjele reosiguravača u premijama osiguranja i za udjele retrocesionara u premijama reosiguranja u inostranstvu-povezana pravna lica-TRIGLAV RE</v>
          </cell>
          <cell r="G642">
            <v>542200.29</v>
          </cell>
        </row>
        <row r="643">
          <cell r="A643" t="str">
            <v>7560</v>
          </cell>
          <cell r="B643">
            <v>19999</v>
          </cell>
          <cell r="C643">
            <v>7.06</v>
          </cell>
          <cell r="E643" t="str">
            <v>Promjene bruto prenosnih premija u državi</v>
          </cell>
          <cell r="G643">
            <v>-569722.65</v>
          </cell>
        </row>
        <row r="644">
          <cell r="A644" t="str">
            <v>7562</v>
          </cell>
          <cell r="B644">
            <v>19999</v>
          </cell>
          <cell r="C644">
            <v>12.02</v>
          </cell>
          <cell r="E644" t="str">
            <v>Promjene bruto prenosnih premija za troškove pribave</v>
          </cell>
          <cell r="G644">
            <v>208765.74000000002</v>
          </cell>
        </row>
        <row r="645">
          <cell r="A645" t="str">
            <v>7570</v>
          </cell>
          <cell r="B645">
            <v>20999</v>
          </cell>
          <cell r="C645">
            <v>7.07</v>
          </cell>
          <cell r="E645" t="e">
            <v>#N/A</v>
          </cell>
          <cell r="G645" t="e">
            <v>#N/A</v>
          </cell>
        </row>
        <row r="646">
          <cell r="A646" t="str">
            <v>7580</v>
          </cell>
          <cell r="B646">
            <v>20999</v>
          </cell>
          <cell r="C646">
            <v>7.08</v>
          </cell>
          <cell r="E646" t="str">
            <v>Promjene prenosnih premija za reosiguravajući dio u državi</v>
          </cell>
          <cell r="G646">
            <v>133739.97999999998</v>
          </cell>
        </row>
        <row r="647">
          <cell r="A647" t="str">
            <v>7600</v>
          </cell>
          <cell r="B647">
            <v>30999</v>
          </cell>
          <cell r="C647">
            <v>8.01</v>
          </cell>
          <cell r="E647" t="str">
            <v>Prihodi od prodaje zelenih karti</v>
          </cell>
          <cell r="G647">
            <v>-121200</v>
          </cell>
        </row>
        <row r="648">
          <cell r="A648" t="str">
            <v>7601</v>
          </cell>
          <cell r="B648">
            <v>30999</v>
          </cell>
          <cell r="C648">
            <v>8.01</v>
          </cell>
          <cell r="E648" t="str">
            <v>Prihodi od usluga procjene šteta</v>
          </cell>
          <cell r="G648">
            <v>-38035.93</v>
          </cell>
        </row>
        <row r="649">
          <cell r="A649" t="str">
            <v>7602</v>
          </cell>
          <cell r="B649">
            <v>30999</v>
          </cell>
          <cell r="C649">
            <v>8.01</v>
          </cell>
          <cell r="E649" t="str">
            <v>PRIHODI OD USLUGA ZA OBAVLJENE DRUGE POSLOVE OSIGURANJA</v>
          </cell>
          <cell r="G649">
            <v>-182543.78</v>
          </cell>
        </row>
        <row r="650">
          <cell r="A650" t="str">
            <v>7606</v>
          </cell>
          <cell r="B650">
            <v>73999</v>
          </cell>
          <cell r="C650">
            <v>8.01</v>
          </cell>
          <cell r="E650" t="str">
            <v>Prihodi od provizija po ugovorima o reosiguranju</v>
          </cell>
          <cell r="G650">
            <v>-29208.73</v>
          </cell>
        </row>
        <row r="651">
          <cell r="A651" t="str">
            <v>76061</v>
          </cell>
          <cell r="B651">
            <v>26999</v>
          </cell>
          <cell r="C651">
            <v>8.01</v>
          </cell>
          <cell r="E651" t="e">
            <v>#N/A</v>
          </cell>
          <cell r="G651" t="e">
            <v>#N/A</v>
          </cell>
        </row>
        <row r="652">
          <cell r="A652" t="str">
            <v>760618</v>
          </cell>
          <cell r="B652">
            <v>24999</v>
          </cell>
          <cell r="C652">
            <v>8.01</v>
          </cell>
          <cell r="E652" t="e">
            <v>#N/A</v>
          </cell>
          <cell r="G652" t="e">
            <v>#N/A</v>
          </cell>
        </row>
        <row r="653">
          <cell r="A653" t="str">
            <v>76068</v>
          </cell>
          <cell r="B653">
            <v>71999</v>
          </cell>
          <cell r="C653">
            <v>8.01</v>
          </cell>
          <cell r="E653" t="str">
            <v>Prihodi od provizija po ugovorima o reosiguranju-povezana pravna lica-TRIGLAV</v>
          </cell>
          <cell r="G653">
            <v>-27784.35</v>
          </cell>
        </row>
        <row r="654">
          <cell r="A654" t="str">
            <v>760680</v>
          </cell>
          <cell r="B654">
            <v>71999</v>
          </cell>
          <cell r="C654">
            <v>8.01</v>
          </cell>
          <cell r="E654" t="str">
            <v>Prihodi od provizija po ugovorima o reosiguranju-povezana pravna lica-TRIGLAV-RE</v>
          </cell>
          <cell r="G654">
            <v>-23793.89</v>
          </cell>
        </row>
        <row r="655">
          <cell r="A655" t="str">
            <v>7640</v>
          </cell>
          <cell r="B655">
            <v>30999</v>
          </cell>
          <cell r="C655">
            <v>8.02</v>
          </cell>
          <cell r="E655" t="e">
            <v>#N/A</v>
          </cell>
          <cell r="G655" t="e">
            <v>#N/A</v>
          </cell>
        </row>
        <row r="656">
          <cell r="A656" t="str">
            <v>76401</v>
          </cell>
          <cell r="B656">
            <v>30999</v>
          </cell>
          <cell r="C656">
            <v>8.02</v>
          </cell>
          <cell r="E656" t="e">
            <v>#N/A</v>
          </cell>
          <cell r="G656" t="e">
            <v>#N/A</v>
          </cell>
        </row>
        <row r="657">
          <cell r="A657" t="str">
            <v>7690</v>
          </cell>
          <cell r="B657">
            <v>30999</v>
          </cell>
          <cell r="C657">
            <v>8.0399999999999991</v>
          </cell>
          <cell r="E657" t="str">
            <v>Prihodi od naplaćenih potraživanja iz ranijih godina</v>
          </cell>
          <cell r="G657">
            <v>-900</v>
          </cell>
        </row>
        <row r="658">
          <cell r="A658" t="str">
            <v>7700</v>
          </cell>
          <cell r="B658">
            <v>383999</v>
          </cell>
          <cell r="C658">
            <v>13.02</v>
          </cell>
          <cell r="E658" t="str">
            <v>Kamate od finansijskih sredstava, iskazanih po nabavnoj vrednosti</v>
          </cell>
          <cell r="G658">
            <v>-4641.5600000000004</v>
          </cell>
        </row>
        <row r="659">
          <cell r="A659" t="str">
            <v>77002</v>
          </cell>
          <cell r="B659">
            <v>383999</v>
          </cell>
          <cell r="C659">
            <v>13.17</v>
          </cell>
          <cell r="E659" t="str">
            <v>KAMATE OD PLASMANA STRATESKIM PARTNERIMA KOJI NE SLUZE ZA POKRICE TEHNICKIH REZERVI</v>
          </cell>
          <cell r="G659">
            <v>-10622.97</v>
          </cell>
        </row>
        <row r="660">
          <cell r="A660" t="str">
            <v>7704</v>
          </cell>
          <cell r="B660">
            <v>383999</v>
          </cell>
          <cell r="C660">
            <v>13.02</v>
          </cell>
          <cell r="E660" t="e">
            <v>#N/A</v>
          </cell>
          <cell r="G660" t="e">
            <v>#N/A</v>
          </cell>
        </row>
        <row r="661">
          <cell r="A661" t="str">
            <v>7706</v>
          </cell>
          <cell r="B661">
            <v>383999</v>
          </cell>
          <cell r="C661">
            <v>13.02</v>
          </cell>
          <cell r="E661" t="str">
            <v>Kamate od finansijskih sredstava, raspoloživih za prodaju-EURO OBVEZNICE</v>
          </cell>
          <cell r="G661">
            <v>-269243.77</v>
          </cell>
        </row>
        <row r="662">
          <cell r="A662" t="str">
            <v>77060</v>
          </cell>
          <cell r="B662">
            <v>383999</v>
          </cell>
          <cell r="C662">
            <v>13.02</v>
          </cell>
          <cell r="E662" t="e">
            <v>#N/A</v>
          </cell>
          <cell r="G662" t="e">
            <v>#N/A</v>
          </cell>
        </row>
        <row r="663">
          <cell r="A663" t="str">
            <v>77061</v>
          </cell>
          <cell r="B663">
            <v>383999</v>
          </cell>
          <cell r="C663">
            <v>13.17</v>
          </cell>
          <cell r="E663" t="e">
            <v>#N/A</v>
          </cell>
          <cell r="G663" t="e">
            <v>#N/A</v>
          </cell>
        </row>
        <row r="664">
          <cell r="A664" t="str">
            <v>77062</v>
          </cell>
          <cell r="B664">
            <v>383999</v>
          </cell>
          <cell r="C664">
            <v>13.17</v>
          </cell>
          <cell r="E664" t="e">
            <v>#N/A</v>
          </cell>
          <cell r="G664" t="e">
            <v>#N/A</v>
          </cell>
        </row>
        <row r="665">
          <cell r="A665" t="str">
            <v>7709</v>
          </cell>
          <cell r="B665">
            <v>383999</v>
          </cell>
          <cell r="C665">
            <v>13.02</v>
          </cell>
          <cell r="E665" t="str">
            <v>Drugi kamatni prihodi</v>
          </cell>
          <cell r="G665">
            <v>-0.56999999999999995</v>
          </cell>
        </row>
        <row r="666">
          <cell r="A666" t="str">
            <v>77090</v>
          </cell>
          <cell r="B666">
            <v>402999</v>
          </cell>
          <cell r="C666">
            <v>13.04</v>
          </cell>
          <cell r="E666" t="str">
            <v>Prihodi od razlike prodatih stanova u Nikšiću</v>
          </cell>
          <cell r="G666">
            <v>-12569.98</v>
          </cell>
        </row>
        <row r="667">
          <cell r="A667" t="str">
            <v>77098</v>
          </cell>
          <cell r="B667">
            <v>383999</v>
          </cell>
          <cell r="C667">
            <v>13.17</v>
          </cell>
          <cell r="E667" t="str">
            <v>DRUGI KAMATNI PRIHODI-LOVĆEN AUTO</v>
          </cell>
          <cell r="G667">
            <v>-16014.89</v>
          </cell>
        </row>
        <row r="668">
          <cell r="A668" t="str">
            <v>7724</v>
          </cell>
          <cell r="B668">
            <v>406999</v>
          </cell>
          <cell r="C668">
            <v>13.04</v>
          </cell>
          <cell r="E668" t="e">
            <v>#N/A</v>
          </cell>
          <cell r="G668" t="e">
            <v>#N/A</v>
          </cell>
        </row>
        <row r="669">
          <cell r="A669" t="str">
            <v>77240</v>
          </cell>
          <cell r="B669">
            <v>410999</v>
          </cell>
          <cell r="C669">
            <v>13.04</v>
          </cell>
          <cell r="E669" t="e">
            <v>#N/A</v>
          </cell>
          <cell r="G669" t="e">
            <v>#N/A</v>
          </cell>
        </row>
        <row r="670">
          <cell r="A670" t="str">
            <v>7732</v>
          </cell>
          <cell r="B670">
            <v>374999</v>
          </cell>
          <cell r="C670">
            <v>13.05</v>
          </cell>
          <cell r="E670" t="e">
            <v>#N/A</v>
          </cell>
          <cell r="G670" t="e">
            <v>#N/A</v>
          </cell>
        </row>
        <row r="671">
          <cell r="A671" t="str">
            <v>7740</v>
          </cell>
          <cell r="B671">
            <v>480999</v>
          </cell>
          <cell r="C671">
            <v>13.06</v>
          </cell>
          <cell r="E671" t="str">
            <v>Pozitivne kursne razlike</v>
          </cell>
          <cell r="G671">
            <v>-1018.69</v>
          </cell>
        </row>
        <row r="672">
          <cell r="A672" t="str">
            <v>7742</v>
          </cell>
          <cell r="B672">
            <v>374999</v>
          </cell>
          <cell r="C672">
            <v>13.05</v>
          </cell>
          <cell r="E672" t="e">
            <v>#N/A</v>
          </cell>
          <cell r="G672" t="e">
            <v>#N/A</v>
          </cell>
        </row>
        <row r="673">
          <cell r="A673" t="str">
            <v>7810</v>
          </cell>
          <cell r="B673">
            <v>480999</v>
          </cell>
          <cell r="C673">
            <v>13.07</v>
          </cell>
          <cell r="E673" t="str">
            <v>Prihodi od otuđenja investicionih nekretnina</v>
          </cell>
          <cell r="G673">
            <v>-1647.83</v>
          </cell>
        </row>
        <row r="674">
          <cell r="A674" t="str">
            <v>7820</v>
          </cell>
          <cell r="B674">
            <v>379999</v>
          </cell>
          <cell r="C674">
            <v>13.07</v>
          </cell>
          <cell r="E674" t="str">
            <v>Primljene zakupnine i drugi  prihodi od investicionih nekretnina</v>
          </cell>
          <cell r="G674">
            <v>-7611.09</v>
          </cell>
        </row>
        <row r="675">
          <cell r="A675" t="str">
            <v>7821</v>
          </cell>
          <cell r="B675">
            <v>379999</v>
          </cell>
          <cell r="C675">
            <v>13.07</v>
          </cell>
          <cell r="E675" t="str">
            <v>PRIMLJENE ZAKUPNINE -POSLOVNE ZGRADE</v>
          </cell>
          <cell r="G675">
            <v>-4175</v>
          </cell>
        </row>
        <row r="676">
          <cell r="A676" t="str">
            <v>78291</v>
          </cell>
          <cell r="B676">
            <v>379999</v>
          </cell>
          <cell r="C676">
            <v>13.07</v>
          </cell>
          <cell r="E676" t="str">
            <v>PRIMLJENE ZAKUPNINE I DRUGI  PRIHODI OD INVESTICIONIH NEKRETNINA-LOVĆEN ŽIVOT</v>
          </cell>
          <cell r="G676">
            <v>-1800</v>
          </cell>
        </row>
        <row r="677">
          <cell r="A677" t="str">
            <v>78292</v>
          </cell>
          <cell r="B677">
            <v>379999</v>
          </cell>
          <cell r="C677">
            <v>13.07</v>
          </cell>
          <cell r="E677" t="str">
            <v>PRIMLJENE ZAKUPNINE I DRUGI  PRIHODI OD INVESTICIONIH NEKRETNINA-LOVĆEN AUTO</v>
          </cell>
          <cell r="G677">
            <v>-15795</v>
          </cell>
        </row>
        <row r="678">
          <cell r="A678" t="str">
            <v>7861</v>
          </cell>
          <cell r="B678">
            <v>379999</v>
          </cell>
          <cell r="C678">
            <v>13.07</v>
          </cell>
          <cell r="E678" t="e">
            <v>#N/A</v>
          </cell>
          <cell r="G678" t="e">
            <v>#N/A</v>
          </cell>
        </row>
        <row r="679">
          <cell r="A679" t="str">
            <v>78710</v>
          </cell>
          <cell r="B679">
            <v>379999</v>
          </cell>
          <cell r="C679">
            <v>13.23</v>
          </cell>
          <cell r="E679" t="str">
            <v>Primljene zakupnine od vozila</v>
          </cell>
          <cell r="G679">
            <v>-2479.35</v>
          </cell>
        </row>
        <row r="680">
          <cell r="A680" t="str">
            <v>7872</v>
          </cell>
          <cell r="B680">
            <v>480999</v>
          </cell>
          <cell r="C680">
            <v>13.23</v>
          </cell>
          <cell r="E680" t="str">
            <v>Prihodi od otuđenja drugih nekretnina, postrojenja i opreme, koji su namijenjeni za neposredno obavljanje djelatnosti osiguranja</v>
          </cell>
          <cell r="G680">
            <v>-7075.98</v>
          </cell>
        </row>
        <row r="681">
          <cell r="A681" t="str">
            <v>7890</v>
          </cell>
          <cell r="B681">
            <v>480999</v>
          </cell>
          <cell r="C681">
            <v>13.23</v>
          </cell>
          <cell r="E681" t="str">
            <v>Drugi vanredni prihodi</v>
          </cell>
          <cell r="G681">
            <v>-68539.350000000006</v>
          </cell>
        </row>
        <row r="682">
          <cell r="A682" t="str">
            <v>78901</v>
          </cell>
          <cell r="B682">
            <v>480999</v>
          </cell>
          <cell r="C682">
            <v>13.23</v>
          </cell>
          <cell r="E682" t="e">
            <v>#N/A</v>
          </cell>
          <cell r="G682" t="e">
            <v>#N/A</v>
          </cell>
        </row>
        <row r="683">
          <cell r="A683" t="str">
            <v>7898</v>
          </cell>
          <cell r="B683">
            <v>480999</v>
          </cell>
          <cell r="C683">
            <v>13.23</v>
          </cell>
          <cell r="E683" t="e">
            <v>#N/A</v>
          </cell>
          <cell r="G683" t="e">
            <v>#N/A</v>
          </cell>
        </row>
        <row r="684">
          <cell r="A684" t="str">
            <v>78980</v>
          </cell>
          <cell r="B684">
            <v>480999</v>
          </cell>
          <cell r="C684">
            <v>13.23</v>
          </cell>
          <cell r="E684" t="str">
            <v>DRUGI PRIHODI OD POVEZANIH PRAVNIH LICA-LOVĆEN ŽIVOTNA OSIGURANJA</v>
          </cell>
          <cell r="G684">
            <v>-3773.79</v>
          </cell>
        </row>
        <row r="685">
          <cell r="A685" t="str">
            <v>7899</v>
          </cell>
          <cell r="B685">
            <v>480999</v>
          </cell>
          <cell r="C685">
            <v>13.23</v>
          </cell>
          <cell r="E685" t="e">
            <v>#N/A</v>
          </cell>
          <cell r="G685" t="e">
            <v>#N/A</v>
          </cell>
        </row>
        <row r="686">
          <cell r="A686" t="str">
            <v>78990</v>
          </cell>
          <cell r="B686">
            <v>480999</v>
          </cell>
          <cell r="C686">
            <v>13.23</v>
          </cell>
          <cell r="E686" t="e">
            <v>#N/A</v>
          </cell>
          <cell r="G686" t="e">
            <v>#N/A</v>
          </cell>
        </row>
        <row r="687">
          <cell r="A687" t="str">
            <v>8000</v>
          </cell>
          <cell r="B687">
            <v>0</v>
          </cell>
          <cell r="E687" t="str">
            <v>Rezultat iz imovinskih osiguranja, sa izuzetkom zdravstvenih osiguranja</v>
          </cell>
          <cell r="G687">
            <v>-8.2409977912902832E-3</v>
          </cell>
        </row>
        <row r="688">
          <cell r="A688" t="str">
            <v>8020</v>
          </cell>
          <cell r="E688" t="e">
            <v>#N/A</v>
          </cell>
          <cell r="G688" t="e">
            <v>#N/A</v>
          </cell>
        </row>
        <row r="689">
          <cell r="A689" t="str">
            <v>9001</v>
          </cell>
          <cell r="B689">
            <v>131</v>
          </cell>
          <cell r="C689">
            <v>22.01</v>
          </cell>
          <cell r="E689" t="str">
            <v>Obične akcijeupis pravnih lica</v>
          </cell>
          <cell r="G689">
            <v>-10456665.83</v>
          </cell>
        </row>
        <row r="690">
          <cell r="A690" t="str">
            <v>9002</v>
          </cell>
          <cell r="B690">
            <v>131</v>
          </cell>
          <cell r="C690">
            <v>22.01</v>
          </cell>
          <cell r="E690" t="str">
            <v>Obične akcijeupis fizičkih lica</v>
          </cell>
          <cell r="G690">
            <v>-3258.99</v>
          </cell>
        </row>
        <row r="691">
          <cell r="A691" t="str">
            <v>9112</v>
          </cell>
          <cell r="C691">
            <v>22.01</v>
          </cell>
          <cell r="E691" t="e">
            <v>#N/A</v>
          </cell>
          <cell r="G691" t="e">
            <v>#N/A</v>
          </cell>
        </row>
        <row r="692">
          <cell r="A692" t="str">
            <v>9113</v>
          </cell>
          <cell r="C692">
            <v>22.01</v>
          </cell>
          <cell r="E692" t="e">
            <v>#N/A</v>
          </cell>
          <cell r="G692" t="e">
            <v>#N/A</v>
          </cell>
        </row>
        <row r="693">
          <cell r="A693" t="str">
            <v>9200</v>
          </cell>
          <cell r="B693">
            <v>147</v>
          </cell>
          <cell r="C693">
            <v>22.12</v>
          </cell>
          <cell r="E693" t="str">
            <v>Prenesena čista dobit iz prethodnih godina</v>
          </cell>
          <cell r="G693">
            <v>-108035.34</v>
          </cell>
        </row>
        <row r="694">
          <cell r="A694" t="str">
            <v>9210</v>
          </cell>
          <cell r="B694">
            <v>147</v>
          </cell>
          <cell r="C694">
            <v>22.12</v>
          </cell>
          <cell r="E694" t="str">
            <v>Neraspoređena čista dobit tekuće poslovne godine</v>
          </cell>
          <cell r="G694">
            <v>-123893.78999999998</v>
          </cell>
        </row>
        <row r="695">
          <cell r="A695" t="str">
            <v>9250</v>
          </cell>
          <cell r="B695">
            <v>147</v>
          </cell>
          <cell r="C695">
            <v>22.12</v>
          </cell>
          <cell r="E695" t="str">
            <v>Preneseni čisti gubitak iz prethodnih godina</v>
          </cell>
          <cell r="G695">
            <v>3121540.34</v>
          </cell>
        </row>
        <row r="696">
          <cell r="A696" t="str">
            <v>9260</v>
          </cell>
          <cell r="B696">
            <v>147</v>
          </cell>
          <cell r="C696">
            <v>22.12</v>
          </cell>
          <cell r="E696" t="e">
            <v>#N/A</v>
          </cell>
          <cell r="G696" t="e">
            <v>#N/A</v>
          </cell>
        </row>
        <row r="697">
          <cell r="A697" t="str">
            <v>9400</v>
          </cell>
          <cell r="C697">
            <v>22.1</v>
          </cell>
          <cell r="E697" t="str">
            <v>VIŠAK IZ REVALORIZACIJE VEZAN ZA NEMATERIJALNA ULAGANJA</v>
          </cell>
          <cell r="G697">
            <v>0</v>
          </cell>
        </row>
        <row r="698">
          <cell r="A698" t="str">
            <v>9410</v>
          </cell>
          <cell r="B698">
            <v>143</v>
          </cell>
          <cell r="C698">
            <v>22.1</v>
          </cell>
          <cell r="E698" t="str">
            <v>Višak iz revalorizacije vezan za nekretnine, postrojenja i opremu</v>
          </cell>
          <cell r="G698">
            <v>-0.10000000009313226</v>
          </cell>
        </row>
        <row r="699">
          <cell r="A699" t="str">
            <v>9440</v>
          </cell>
          <cell r="B699">
            <v>145</v>
          </cell>
          <cell r="C699">
            <v>22.1</v>
          </cell>
          <cell r="E699" t="str">
            <v>Višak iz revalorizacije vezan za finansijska sredstva, raspoloživa za prodaju</v>
          </cell>
          <cell r="G699">
            <v>-85174.140000000014</v>
          </cell>
        </row>
        <row r="700">
          <cell r="A700" t="str">
            <v>94401</v>
          </cell>
          <cell r="B700">
            <v>145</v>
          </cell>
          <cell r="C700">
            <v>22.1</v>
          </cell>
          <cell r="E700" t="str">
            <v>VIŠAK IZ REVALORIZACIJE VEZAN ZA FINANSIJSKA SREDSTVA, RASPOLOŽIVA ZA PRODAJU-EURO OBVEZNICE-2015</v>
          </cell>
          <cell r="G700">
            <v>0</v>
          </cell>
        </row>
        <row r="701">
          <cell r="A701" t="str">
            <v>94402</v>
          </cell>
          <cell r="B701">
            <v>145</v>
          </cell>
          <cell r="C701">
            <v>22.1</v>
          </cell>
          <cell r="E701" t="e">
            <v>#N/A</v>
          </cell>
          <cell r="G701" t="e">
            <v>#N/A</v>
          </cell>
        </row>
        <row r="702">
          <cell r="A702" t="str">
            <v>94403</v>
          </cell>
          <cell r="B702">
            <v>145</v>
          </cell>
          <cell r="C702">
            <v>22.1</v>
          </cell>
          <cell r="E702" t="e">
            <v>#N/A</v>
          </cell>
          <cell r="G702" t="e">
            <v>#N/A</v>
          </cell>
        </row>
        <row r="703">
          <cell r="A703" t="str">
            <v>94404</v>
          </cell>
          <cell r="B703">
            <v>145</v>
          </cell>
          <cell r="C703">
            <v>22.1</v>
          </cell>
          <cell r="E703" t="str">
            <v>VIŠAK IZ REVALORIZACIJE VEZAN ZA FINANSIJSKA SREDSTVA, RASPOLOŽIVA ZA PRODAJU-EURO OBVEZNICE-20.05.2019.</v>
          </cell>
          <cell r="G703">
            <v>-399225.75</v>
          </cell>
        </row>
        <row r="704">
          <cell r="A704" t="str">
            <v>94405</v>
          </cell>
          <cell r="B704">
            <v>145</v>
          </cell>
          <cell r="C704">
            <v>22.1</v>
          </cell>
          <cell r="E704" t="str">
            <v>VIŠAK IZ REVALORIZACIJE VEZAN ZA FINANSIJSKA SREDSTVA, RASPOLOŽIVA ZA PRODAJU-EURO OBVEZNICE-18.03.2020.</v>
          </cell>
          <cell r="G704">
            <v>-288260.70999999996</v>
          </cell>
        </row>
        <row r="705">
          <cell r="A705" t="str">
            <v>94406</v>
          </cell>
          <cell r="B705">
            <v>145</v>
          </cell>
          <cell r="C705">
            <v>22.1</v>
          </cell>
          <cell r="E705" t="e">
            <v>#N/A</v>
          </cell>
          <cell r="G705" t="e">
            <v>#N/A</v>
          </cell>
        </row>
        <row r="706">
          <cell r="A706" t="str">
            <v>944061</v>
          </cell>
          <cell r="B706">
            <v>145</v>
          </cell>
          <cell r="C706">
            <v>22.1</v>
          </cell>
          <cell r="E706" t="str">
            <v>VIŠAK IZ REVALORIZACIJE VEZAN ZA FINANSIJSKA SREDSTVA, RASPOLOŽIVA ZA PRODAJU-EURO OBVEZNICE KOJE  SLUZE ZA POKRICE-10.03.2021</v>
          </cell>
          <cell r="G706">
            <v>-388086.33999999997</v>
          </cell>
        </row>
        <row r="707">
          <cell r="A707" t="str">
            <v>9500</v>
          </cell>
          <cell r="C707">
            <v>24.05</v>
          </cell>
          <cell r="E707" t="e">
            <v>#N/A</v>
          </cell>
          <cell r="G707" t="e">
            <v>#N/A</v>
          </cell>
        </row>
        <row r="708">
          <cell r="A708" t="str">
            <v>95108</v>
          </cell>
          <cell r="B708">
            <v>213</v>
          </cell>
          <cell r="C708">
            <v>25.01</v>
          </cell>
          <cell r="E708" t="str">
            <v>DUGOROČNO UZETI ZAJMOVI  U INOSTRANSTVU-POVEZANA LICA TRIGLAV</v>
          </cell>
          <cell r="G708">
            <v>-9500000</v>
          </cell>
        </row>
        <row r="709">
          <cell r="A709" t="str">
            <v>951081</v>
          </cell>
          <cell r="B709">
            <v>213</v>
          </cell>
          <cell r="C709">
            <v>25.01</v>
          </cell>
          <cell r="E709" t="str">
            <v>DUGOROČNO UZETI ZAJMOVI  U INOSTRANSTVU-POVEZANA LICA TRIGLAV-KAMATA PO KREDITU</v>
          </cell>
          <cell r="G709">
            <v>-334672.48</v>
          </cell>
        </row>
        <row r="710">
          <cell r="A710" t="str">
            <v>95401</v>
          </cell>
          <cell r="B710">
            <v>232</v>
          </cell>
          <cell r="C710">
            <v>25.02</v>
          </cell>
          <cell r="E710" t="e">
            <v>#N/A</v>
          </cell>
          <cell r="G710" t="e">
            <v>#N/A</v>
          </cell>
        </row>
        <row r="711">
          <cell r="A711" t="str">
            <v>95408</v>
          </cell>
          <cell r="B711">
            <v>230</v>
          </cell>
          <cell r="C711">
            <v>25.02</v>
          </cell>
          <cell r="E711" t="e">
            <v>#N/A</v>
          </cell>
          <cell r="G711" t="e">
            <v>#N/A</v>
          </cell>
        </row>
        <row r="712">
          <cell r="A712" t="str">
            <v>9560</v>
          </cell>
          <cell r="B712">
            <v>237</v>
          </cell>
          <cell r="C712">
            <v>25.03</v>
          </cell>
          <cell r="E712" t="str">
            <v>Druge dugoročne obaveze-stambeni fond</v>
          </cell>
          <cell r="G712">
            <v>1355.7999999999997</v>
          </cell>
        </row>
        <row r="713">
          <cell r="A713" t="str">
            <v>9561</v>
          </cell>
          <cell r="C713">
            <v>25.03</v>
          </cell>
          <cell r="E713" t="str">
            <v>DRUGE DUGOROČNE OBAVEZE-FOND PREVENTIVE</v>
          </cell>
          <cell r="G713">
            <v>5.8999999964726157E-5</v>
          </cell>
        </row>
        <row r="714">
          <cell r="A714" t="str">
            <v>9570</v>
          </cell>
          <cell r="B714">
            <v>216</v>
          </cell>
          <cell r="C714">
            <v>25.04</v>
          </cell>
          <cell r="E714" t="str">
            <v>Obaveze za odloženi porez na teret revalorizacionih rezervi</v>
          </cell>
          <cell r="G714">
            <v>-8424.42</v>
          </cell>
        </row>
        <row r="715">
          <cell r="A715" t="str">
            <v>95701</v>
          </cell>
          <cell r="B715">
            <v>216</v>
          </cell>
          <cell r="C715">
            <v>25.04</v>
          </cell>
          <cell r="E715" t="str">
            <v>OBAVEZE ZA ODLOŽENI POREZ NA TERET REVALORIZACIONIH REZERVI-EURO OBVEZNICE 2015</v>
          </cell>
          <cell r="G715">
            <v>0</v>
          </cell>
        </row>
        <row r="716">
          <cell r="A716" t="str">
            <v>95702</v>
          </cell>
          <cell r="B716">
            <v>216</v>
          </cell>
          <cell r="C716">
            <v>25.04</v>
          </cell>
          <cell r="E716" t="e">
            <v>#N/A</v>
          </cell>
          <cell r="G716" t="e">
            <v>#N/A</v>
          </cell>
        </row>
        <row r="717">
          <cell r="A717" t="str">
            <v>95703</v>
          </cell>
          <cell r="B717">
            <v>216</v>
          </cell>
          <cell r="C717">
            <v>25.04</v>
          </cell>
          <cell r="E717" t="e">
            <v>#N/A</v>
          </cell>
          <cell r="G717" t="e">
            <v>#N/A</v>
          </cell>
        </row>
        <row r="718">
          <cell r="A718" t="str">
            <v>95704</v>
          </cell>
          <cell r="B718">
            <v>216</v>
          </cell>
          <cell r="C718">
            <v>25.04</v>
          </cell>
          <cell r="E718" t="str">
            <v>OBAVEZE ZA ODLOŽENI POREZ NA TERET REVALORIZACIONIH REZERVI-EURO OBVEZNICE 20.05.2019</v>
          </cell>
          <cell r="G718">
            <v>-39483.869999999995</v>
          </cell>
        </row>
        <row r="719">
          <cell r="A719" t="str">
            <v>95705</v>
          </cell>
          <cell r="B719">
            <v>216</v>
          </cell>
          <cell r="C719">
            <v>25.04</v>
          </cell>
          <cell r="E719" t="str">
            <v>OBAVEZE ZA ODLOŽENI POREZ NA TERET REVALORIZACIONIH REZERVI-EURO OBVEZNICE 18.03.2020.</v>
          </cell>
          <cell r="G719">
            <v>-28509.300000000003</v>
          </cell>
        </row>
        <row r="720">
          <cell r="A720" t="str">
            <v>95706</v>
          </cell>
          <cell r="B720">
            <v>216</v>
          </cell>
          <cell r="C720">
            <v>25.04</v>
          </cell>
          <cell r="E720" t="str">
            <v>OBAVEZE ZA ODLOŽENI POREZ NA TERET REVALORIZACIONIH REZERVI-EURO OBVEZNICE KOJE  SLUŽE ZA POKRIĆE 10.03.2021.</v>
          </cell>
          <cell r="G720">
            <v>-38382.170000000006</v>
          </cell>
        </row>
        <row r="721">
          <cell r="A721" t="str">
            <v>9571</v>
          </cell>
          <cell r="B721">
            <v>216</v>
          </cell>
          <cell r="C721">
            <v>25.04</v>
          </cell>
          <cell r="E721" t="str">
            <v>Obaveze za odloženi porez-amortizacija</v>
          </cell>
          <cell r="G721">
            <v>-374443.31</v>
          </cell>
        </row>
        <row r="722">
          <cell r="A722" t="str">
            <v>9572</v>
          </cell>
          <cell r="B722">
            <v>216</v>
          </cell>
          <cell r="C722">
            <v>25.04</v>
          </cell>
          <cell r="E722" t="e">
            <v>#N/A</v>
          </cell>
          <cell r="G722" t="e">
            <v>#N/A</v>
          </cell>
        </row>
        <row r="723">
          <cell r="A723" t="str">
            <v>9600</v>
          </cell>
          <cell r="B723">
            <v>160</v>
          </cell>
          <cell r="C723">
            <v>23.14</v>
          </cell>
          <cell r="E723" t="str">
            <v xml:space="preserve">Rezervisanja za  jubilarne nagrade </v>
          </cell>
          <cell r="G723">
            <v>-108913.1</v>
          </cell>
        </row>
        <row r="724">
          <cell r="A724" t="str">
            <v>9601</v>
          </cell>
          <cell r="B724">
            <v>160</v>
          </cell>
          <cell r="C724">
            <v>23.14</v>
          </cell>
          <cell r="E724" t="str">
            <v>Rezervisanja za  otpremine prilikom penzionisanja</v>
          </cell>
          <cell r="G724">
            <v>-183514.61</v>
          </cell>
        </row>
        <row r="725">
          <cell r="A725" t="str">
            <v>9602</v>
          </cell>
          <cell r="B725">
            <v>160</v>
          </cell>
          <cell r="C725">
            <v>23.14</v>
          </cell>
          <cell r="E725" t="str">
            <v>Rezervisanja za godišnje odmore</v>
          </cell>
          <cell r="G725">
            <v>-177647.84</v>
          </cell>
        </row>
        <row r="726">
          <cell r="A726" t="str">
            <v>9603</v>
          </cell>
          <cell r="B726">
            <v>160</v>
          </cell>
          <cell r="C726">
            <v>23.14</v>
          </cell>
          <cell r="E726" t="str">
            <v>REZERVISANJA ZA BONUSE PO OSNOVU OSTVARENOG REZULTATA</v>
          </cell>
          <cell r="G726">
            <v>-29457.4</v>
          </cell>
        </row>
        <row r="727">
          <cell r="A727" t="str">
            <v>96700</v>
          </cell>
          <cell r="B727">
            <v>164</v>
          </cell>
          <cell r="C727">
            <v>23.15</v>
          </cell>
          <cell r="E727" t="e">
            <v>#N/A</v>
          </cell>
          <cell r="G727" t="e">
            <v>#N/A</v>
          </cell>
        </row>
        <row r="728">
          <cell r="A728" t="str">
            <v>967001</v>
          </cell>
          <cell r="B728">
            <v>164</v>
          </cell>
          <cell r="C728">
            <v>23.15</v>
          </cell>
          <cell r="E728" t="str">
            <v>OSTALA REZERVISANJA, OSIM TEHNIČKIH REZERVISANJA-GLUSICA</v>
          </cell>
          <cell r="G728">
            <v>-216253</v>
          </cell>
        </row>
        <row r="729">
          <cell r="A729" t="str">
            <v>967002</v>
          </cell>
          <cell r="B729">
            <v>164</v>
          </cell>
          <cell r="C729">
            <v>23.15</v>
          </cell>
          <cell r="E729" t="str">
            <v>OSTALA REZERVISANJA, OSIM TEHNIČKIH REZERVISANJA-BUDVA</v>
          </cell>
          <cell r="G729">
            <v>-26655.89</v>
          </cell>
        </row>
        <row r="730">
          <cell r="A730" t="str">
            <v>967003</v>
          </cell>
          <cell r="B730">
            <v>164</v>
          </cell>
          <cell r="C730">
            <v>23.15</v>
          </cell>
          <cell r="E730" t="str">
            <v>OSTALA REZERVISANJA, OSIM TEHNIČKIH REZERVISANJA-REZERVISANE ŠTETE SAVA MONTENEGRA OD LOVĆENA RE</v>
          </cell>
          <cell r="G730">
            <v>-117308.18</v>
          </cell>
        </row>
        <row r="731">
          <cell r="A731" t="str">
            <v>9690</v>
          </cell>
          <cell r="B731">
            <v>241</v>
          </cell>
          <cell r="C731">
            <v>41</v>
          </cell>
          <cell r="E731" t="str">
            <v>OSTALA DUGOROČNA PASIVNA VREMENSKA RAZGRANIČENJA</v>
          </cell>
          <cell r="G731">
            <v>0</v>
          </cell>
        </row>
        <row r="732">
          <cell r="A732" t="str">
            <v>96901</v>
          </cell>
          <cell r="B732">
            <v>241</v>
          </cell>
          <cell r="C732">
            <v>41</v>
          </cell>
          <cell r="E732" t="e">
            <v>#N/A</v>
          </cell>
          <cell r="G732" t="e">
            <v>#N/A</v>
          </cell>
        </row>
        <row r="733">
          <cell r="A733" t="str">
            <v>9700</v>
          </cell>
          <cell r="B733">
            <v>154000</v>
          </cell>
          <cell r="C733">
            <v>23.09</v>
          </cell>
          <cell r="E733" t="str">
            <v>Bruto matematička rezervisanja za životna osiguranja</v>
          </cell>
          <cell r="G733">
            <v>0</v>
          </cell>
        </row>
        <row r="734">
          <cell r="A734" t="str">
            <v>9800</v>
          </cell>
          <cell r="B734">
            <v>153000</v>
          </cell>
          <cell r="C734">
            <v>23.02</v>
          </cell>
          <cell r="E734" t="e">
            <v>#N/A</v>
          </cell>
          <cell r="G734" t="e">
            <v>#N/A</v>
          </cell>
        </row>
        <row r="735">
          <cell r="A735" t="str">
            <v>9801</v>
          </cell>
          <cell r="B735">
            <v>153</v>
          </cell>
          <cell r="C735">
            <v>23.02</v>
          </cell>
          <cell r="E735" t="str">
            <v>Neto  prenosne premije ostalih osiguranja</v>
          </cell>
          <cell r="G735">
            <v>-11242524.350308999</v>
          </cell>
        </row>
        <row r="736">
          <cell r="A736" t="str">
            <v>98021</v>
          </cell>
          <cell r="B736">
            <v>41</v>
          </cell>
          <cell r="C736">
            <v>20.010000000000002</v>
          </cell>
          <cell r="E736" t="str">
            <v>Udio reosiguranja u prenosnim premijama (+)</v>
          </cell>
          <cell r="G736">
            <v>1997815.99</v>
          </cell>
        </row>
        <row r="737">
          <cell r="A737" t="str">
            <v>98022</v>
          </cell>
          <cell r="B737">
            <v>41</v>
          </cell>
          <cell r="C737">
            <v>23.02</v>
          </cell>
          <cell r="E737" t="str">
            <v>Udio saosiguranja u prenosnim premijama (+)</v>
          </cell>
          <cell r="G737">
            <v>0</v>
          </cell>
        </row>
        <row r="738">
          <cell r="A738" t="str">
            <v>98120</v>
          </cell>
          <cell r="B738">
            <v>44</v>
          </cell>
          <cell r="C738">
            <v>23.07</v>
          </cell>
          <cell r="E738" t="str">
            <v>UDIO REOSIGURANJA U REZERVISANJIMA ZA BONUSE, POPUSTE I STORNO</v>
          </cell>
          <cell r="G738">
            <v>0</v>
          </cell>
        </row>
        <row r="739">
          <cell r="A739" t="str">
            <v>9821</v>
          </cell>
          <cell r="B739">
            <v>155</v>
          </cell>
          <cell r="C739">
            <v>23.03</v>
          </cell>
          <cell r="E739" t="str">
            <v>Neto rezervisanja za nastale prijavljene štete</v>
          </cell>
          <cell r="G739">
            <v>-6320684.9199999999</v>
          </cell>
        </row>
        <row r="740">
          <cell r="A740" t="str">
            <v>98210</v>
          </cell>
          <cell r="B740">
            <v>155000</v>
          </cell>
          <cell r="C740">
            <v>23.03</v>
          </cell>
          <cell r="E740" t="str">
            <v>Neto rezervisanja za nastale prijavljene štete-životna osiguranja</v>
          </cell>
          <cell r="G740">
            <v>0</v>
          </cell>
        </row>
        <row r="741">
          <cell r="A741" t="str">
            <v>98211</v>
          </cell>
          <cell r="B741">
            <v>155000</v>
          </cell>
          <cell r="C741">
            <v>23.03</v>
          </cell>
          <cell r="E741" t="str">
            <v>KOREKCIJA REZERVISANIH ŠTETA OSIGURANJA ŽIVOTA</v>
          </cell>
          <cell r="G741">
            <v>0</v>
          </cell>
        </row>
        <row r="742">
          <cell r="A742" t="str">
            <v>98212</v>
          </cell>
          <cell r="B742">
            <v>155</v>
          </cell>
          <cell r="C742">
            <v>23.03</v>
          </cell>
          <cell r="E742" t="e">
            <v>#N/A</v>
          </cell>
          <cell r="G742" t="e">
            <v>#N/A</v>
          </cell>
        </row>
        <row r="743">
          <cell r="A743" t="str">
            <v>9822</v>
          </cell>
          <cell r="B743">
            <v>43</v>
          </cell>
          <cell r="C743">
            <v>20.02</v>
          </cell>
          <cell r="E743" t="str">
            <v>Udio reosiguranja u rezervisanjima za nastale prijavljene štete  (+)</v>
          </cell>
          <cell r="G743">
            <v>2371242.27</v>
          </cell>
        </row>
        <row r="744">
          <cell r="A744" t="str">
            <v>9823</v>
          </cell>
          <cell r="B744">
            <v>43</v>
          </cell>
          <cell r="C744">
            <v>20.02</v>
          </cell>
          <cell r="E744" t="str">
            <v>Udio saosiguranja u rezervisanjima za nastale prijavljene štete  (+)</v>
          </cell>
          <cell r="G744">
            <v>2609</v>
          </cell>
        </row>
        <row r="745">
          <cell r="A745" t="str">
            <v>98231</v>
          </cell>
          <cell r="B745">
            <v>43</v>
          </cell>
          <cell r="C745">
            <v>20.02</v>
          </cell>
          <cell r="E745" t="str">
            <v>UDIO SAOSIGURANJA U REZERVISANJIMA ZA NASTALE PRIJAVLJENE ŠTETE-PRIMLJENE PREMIJE U SAOSIGURANJE</v>
          </cell>
          <cell r="G745">
            <v>-980</v>
          </cell>
        </row>
        <row r="746">
          <cell r="A746" t="str">
            <v>9824</v>
          </cell>
          <cell r="C746">
            <v>23.03</v>
          </cell>
          <cell r="E746" t="str">
            <v>REZERVISANJA ZA MASOVNE I KATASTROFALNE ŠTETE</v>
          </cell>
          <cell r="G746">
            <v>0</v>
          </cell>
        </row>
        <row r="747">
          <cell r="A747" t="str">
            <v>9831</v>
          </cell>
          <cell r="B747">
            <v>155</v>
          </cell>
          <cell r="C747">
            <v>23.04</v>
          </cell>
          <cell r="E747" t="str">
            <v>Neto rezervisanja za nastale neprijavljene štete</v>
          </cell>
          <cell r="G747">
            <v>-10304798.029999999</v>
          </cell>
        </row>
        <row r="748">
          <cell r="A748" t="str">
            <v>98310</v>
          </cell>
          <cell r="B748">
            <v>155000</v>
          </cell>
          <cell r="C748">
            <v>23.04</v>
          </cell>
          <cell r="E748" t="str">
            <v>Neto rezervisanja za nastale neprijavljene štete-životna osiguranja</v>
          </cell>
          <cell r="G748">
            <v>0</v>
          </cell>
        </row>
        <row r="749">
          <cell r="A749" t="str">
            <v>9841</v>
          </cell>
          <cell r="B749">
            <v>155</v>
          </cell>
          <cell r="C749">
            <v>23.05</v>
          </cell>
          <cell r="E749" t="str">
            <v>Neto rezervisanja za troškove likvidacije šteta</v>
          </cell>
          <cell r="G749">
            <v>-1129538.8499999999</v>
          </cell>
        </row>
        <row r="750">
          <cell r="A750" t="str">
            <v>98410</v>
          </cell>
          <cell r="B750">
            <v>155000</v>
          </cell>
          <cell r="C750">
            <v>23.05</v>
          </cell>
          <cell r="E750" t="e">
            <v>#N/A</v>
          </cell>
          <cell r="G750" t="e">
            <v>#N/A</v>
          </cell>
        </row>
        <row r="751">
          <cell r="A751" t="str">
            <v>9851</v>
          </cell>
          <cell r="B751">
            <v>139</v>
          </cell>
          <cell r="C751">
            <v>23.06</v>
          </cell>
          <cell r="E751" t="str">
            <v>Neto rezervisanja za za izravnjanje rizika</v>
          </cell>
          <cell r="G751">
            <v>-8276.3799999999992</v>
          </cell>
        </row>
        <row r="752">
          <cell r="A752" t="str">
            <v>9853</v>
          </cell>
          <cell r="C752">
            <v>23.06</v>
          </cell>
          <cell r="E752" t="str">
            <v>NETO REZERVISANJA NA TERET RASHODA</v>
          </cell>
          <cell r="G752">
            <v>0</v>
          </cell>
        </row>
        <row r="753">
          <cell r="A753" t="str">
            <v>98910</v>
          </cell>
          <cell r="B753">
            <v>157</v>
          </cell>
          <cell r="C753">
            <v>23.07</v>
          </cell>
          <cell r="E753" t="str">
            <v>Neto   druga tehnička rezervisanja za mjerodavan tehnički rezultat</v>
          </cell>
          <cell r="G753">
            <v>-537115.21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  <row r="837">
          <cell r="E837" t="e">
            <v>#N/A</v>
          </cell>
          <cell r="G837" t="e">
            <v>#N/A</v>
          </cell>
        </row>
        <row r="838">
          <cell r="E838" t="e">
            <v>#N/A</v>
          </cell>
          <cell r="G838" t="e">
            <v>#N/A</v>
          </cell>
        </row>
        <row r="839">
          <cell r="E839" t="e">
            <v>#N/A</v>
          </cell>
          <cell r="G839" t="e">
            <v>#N/A</v>
          </cell>
        </row>
        <row r="840">
          <cell r="E840" t="e">
            <v>#N/A</v>
          </cell>
          <cell r="G840" t="e">
            <v>#N/A</v>
          </cell>
        </row>
        <row r="841">
          <cell r="E841" t="e">
            <v>#N/A</v>
          </cell>
          <cell r="G841" t="e">
            <v>#N/A</v>
          </cell>
        </row>
        <row r="842">
          <cell r="E842" t="e">
            <v>#N/A</v>
          </cell>
          <cell r="G842" t="e">
            <v>#N/A</v>
          </cell>
        </row>
        <row r="843">
          <cell r="E843" t="e">
            <v>#N/A</v>
          </cell>
          <cell r="G843" t="e">
            <v>#N/A</v>
          </cell>
        </row>
        <row r="844">
          <cell r="E844" t="e">
            <v>#N/A</v>
          </cell>
          <cell r="G844" t="e">
            <v>#N/A</v>
          </cell>
        </row>
        <row r="845">
          <cell r="E845" t="e">
            <v>#N/A</v>
          </cell>
          <cell r="G845" t="e">
            <v>#N/A</v>
          </cell>
        </row>
        <row r="846">
          <cell r="E846" t="e">
            <v>#N/A</v>
          </cell>
          <cell r="G846" t="e">
            <v>#N/A</v>
          </cell>
        </row>
        <row r="847">
          <cell r="E847" t="e">
            <v>#N/A</v>
          </cell>
          <cell r="G847" t="e">
            <v>#N/A</v>
          </cell>
        </row>
        <row r="848">
          <cell r="E848" t="e">
            <v>#N/A</v>
          </cell>
          <cell r="G848" t="e">
            <v>#N/A</v>
          </cell>
        </row>
        <row r="849">
          <cell r="E849" t="e">
            <v>#N/A</v>
          </cell>
          <cell r="G849" t="e">
            <v>#N/A</v>
          </cell>
        </row>
        <row r="850">
          <cell r="E850" t="e">
            <v>#N/A</v>
          </cell>
          <cell r="G850" t="e">
            <v>#N/A</v>
          </cell>
        </row>
        <row r="851">
          <cell r="E851" t="e">
            <v>#N/A</v>
          </cell>
          <cell r="G851" t="e">
            <v>#N/A</v>
          </cell>
        </row>
        <row r="852">
          <cell r="E852" t="e">
            <v>#N/A</v>
          </cell>
          <cell r="G852" t="e">
            <v>#N/A</v>
          </cell>
        </row>
        <row r="853">
          <cell r="E853" t="e">
            <v>#N/A</v>
          </cell>
          <cell r="G853" t="e">
            <v>#N/A</v>
          </cell>
        </row>
        <row r="854">
          <cell r="E854" t="e">
            <v>#N/A</v>
          </cell>
          <cell r="G854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147906.94</v>
          </cell>
          <cell r="D3">
            <v>0</v>
          </cell>
          <cell r="E3">
            <v>0</v>
          </cell>
          <cell r="F3">
            <v>0</v>
          </cell>
          <cell r="G3">
            <v>147906.94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1045270.49</v>
          </cell>
          <cell r="D4">
            <v>0</v>
          </cell>
          <cell r="E4">
            <v>0</v>
          </cell>
          <cell r="F4">
            <v>0</v>
          </cell>
          <cell r="G4">
            <v>1045270.49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146050.34</v>
          </cell>
          <cell r="E5">
            <v>0</v>
          </cell>
          <cell r="F5">
            <v>244.94</v>
          </cell>
          <cell r="G5">
            <v>-146295.28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960352.49</v>
          </cell>
          <cell r="E6">
            <v>0</v>
          </cell>
          <cell r="F6">
            <v>10373.129999999999</v>
          </cell>
          <cell r="G6">
            <v>-970725.62</v>
          </cell>
        </row>
        <row r="7">
          <cell r="A7" t="str">
            <v>01020</v>
          </cell>
          <cell r="B7" t="str">
            <v>Nabavna vrijednost objekata za neposredno obavljanje djelatnosti osiguranja u  Crnoj Gori</v>
          </cell>
          <cell r="C7">
            <v>9504867.6300000008</v>
          </cell>
          <cell r="D7">
            <v>1853675.28</v>
          </cell>
          <cell r="E7">
            <v>12751.27</v>
          </cell>
          <cell r="F7">
            <v>1000</v>
          </cell>
          <cell r="G7">
            <v>7662943.6200000001</v>
          </cell>
        </row>
        <row r="8">
          <cell r="A8" t="str">
            <v>01021</v>
          </cell>
          <cell r="B8" t="str">
            <v>Revalorizacija vrijednosti objekata za neposredno obavljanje djelatnosti osiguranja u Crnoj Gori usljed uvećanja</v>
          </cell>
          <cell r="C8">
            <v>850406.83</v>
          </cell>
          <cell r="D8">
            <v>850406.83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01102</v>
          </cell>
          <cell r="B9" t="str">
            <v>Nabavna vrijednost opreme za neposredno obavljanje djelatnosti osiguranja-TRANSPORTNA SREDSTVA</v>
          </cell>
          <cell r="C9">
            <v>949715.35</v>
          </cell>
          <cell r="D9">
            <v>0</v>
          </cell>
          <cell r="E9">
            <v>20390</v>
          </cell>
          <cell r="F9">
            <v>66691.42</v>
          </cell>
          <cell r="G9">
            <v>903413.92999999993</v>
          </cell>
        </row>
        <row r="10">
          <cell r="A10" t="str">
            <v>011021</v>
          </cell>
          <cell r="B10" t="str">
            <v>Nabavna vrijednost opreme za neposredno obavljanje djelatnosti osiguranja-TRANSPORTNA SREDSTVA FINANSIJSKI LIZING</v>
          </cell>
          <cell r="C10">
            <v>51920</v>
          </cell>
          <cell r="D10">
            <v>0</v>
          </cell>
          <cell r="E10">
            <v>0</v>
          </cell>
          <cell r="F10">
            <v>0</v>
          </cell>
          <cell r="G10">
            <v>51920</v>
          </cell>
        </row>
        <row r="11">
          <cell r="A11" t="str">
            <v>01103</v>
          </cell>
          <cell r="B11" t="str">
            <v>PTT OPREMA</v>
          </cell>
          <cell r="C11">
            <v>117598.63</v>
          </cell>
          <cell r="D11">
            <v>0</v>
          </cell>
          <cell r="E11">
            <v>39.200000000000003</v>
          </cell>
          <cell r="F11">
            <v>0</v>
          </cell>
          <cell r="G11">
            <v>117637.83</v>
          </cell>
        </row>
        <row r="12">
          <cell r="A12" t="str">
            <v>01104</v>
          </cell>
          <cell r="B12" t="str">
            <v>KANCVELARIJSKI NAMJESTAJ</v>
          </cell>
          <cell r="C12">
            <v>681158.08</v>
          </cell>
          <cell r="D12">
            <v>1316.07</v>
          </cell>
          <cell r="E12">
            <v>16427.89</v>
          </cell>
          <cell r="F12">
            <v>0</v>
          </cell>
          <cell r="G12">
            <v>696269.9</v>
          </cell>
        </row>
        <row r="13">
          <cell r="A13" t="str">
            <v>01105</v>
          </cell>
          <cell r="B13" t="str">
            <v>EL.RACUNARI I PRATECA OPREMA</v>
          </cell>
          <cell r="C13">
            <v>1048556.77</v>
          </cell>
          <cell r="D13">
            <v>0</v>
          </cell>
          <cell r="E13">
            <v>25944.3</v>
          </cell>
          <cell r="F13">
            <v>0</v>
          </cell>
          <cell r="G13">
            <v>1074501.07</v>
          </cell>
        </row>
        <row r="14">
          <cell r="A14" t="str">
            <v>011051</v>
          </cell>
          <cell r="B14" t="str">
            <v>EL.RAČUNARI I PRATEĆA OPREMA UZETA NA FINANSIJSKI LIZING</v>
          </cell>
          <cell r="C14">
            <v>99494.71</v>
          </cell>
          <cell r="D14">
            <v>0</v>
          </cell>
          <cell r="E14">
            <v>0</v>
          </cell>
          <cell r="F14">
            <v>0</v>
          </cell>
          <cell r="G14">
            <v>99494.71</v>
          </cell>
        </row>
        <row r="15">
          <cell r="A15" t="str">
            <v>01106</v>
          </cell>
          <cell r="B15" t="str">
            <v>OSTALA OPREMA</v>
          </cell>
          <cell r="C15">
            <v>588691.67000000004</v>
          </cell>
          <cell r="D15">
            <v>0</v>
          </cell>
          <cell r="E15">
            <v>833.78</v>
          </cell>
          <cell r="F15">
            <v>0</v>
          </cell>
          <cell r="G15">
            <v>589525.45000000007</v>
          </cell>
        </row>
        <row r="16">
          <cell r="A16" t="str">
            <v>01107</v>
          </cell>
          <cell r="B16" t="str">
            <v>OPREMA ZA TEHNICKI PREGLED VOZILA</v>
          </cell>
          <cell r="C16">
            <v>830430.88</v>
          </cell>
          <cell r="D16">
            <v>0</v>
          </cell>
          <cell r="E16">
            <v>37595.5</v>
          </cell>
          <cell r="F16">
            <v>0</v>
          </cell>
          <cell r="G16">
            <v>868026.38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1113.94</v>
          </cell>
          <cell r="D17">
            <v>1113.94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3939.45</v>
          </cell>
          <cell r="D18">
            <v>3939.45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IZRADI-STARA VAROŠ</v>
          </cell>
          <cell r="C20">
            <v>43277.2</v>
          </cell>
          <cell r="D20">
            <v>43277.2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IZRADI-BAR</v>
          </cell>
          <cell r="C21">
            <v>2068.06</v>
          </cell>
          <cell r="D21">
            <v>2068.06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01409</v>
          </cell>
          <cell r="B22" t="str">
            <v>ISPRAVKA VRIJEDNOSTI OBJEKATA ZA NEPOSREDNO OBAVLJANJE DJELATNOSTI OSIGURANJA U CRNOJ GORI U IZGRADNJI ODNOSNO IZRADI-ZGRADE U NIKSICU</v>
          </cell>
          <cell r="C22">
            <v>0</v>
          </cell>
          <cell r="D22">
            <v>714799.95</v>
          </cell>
          <cell r="E22">
            <v>0</v>
          </cell>
          <cell r="F22">
            <v>0</v>
          </cell>
          <cell r="G22">
            <v>-714799.95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20390</v>
          </cell>
          <cell r="F23">
            <v>20390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183.26</v>
          </cell>
          <cell r="D24">
            <v>183.26</v>
          </cell>
          <cell r="E24">
            <v>39.200000000000003</v>
          </cell>
          <cell r="F24">
            <v>39.200000000000003</v>
          </cell>
          <cell r="G24">
            <v>0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431.73</v>
          </cell>
          <cell r="D25">
            <v>431.73</v>
          </cell>
          <cell r="E25">
            <v>18805.73</v>
          </cell>
          <cell r="F25">
            <v>15732.33</v>
          </cell>
          <cell r="G25">
            <v>3073.3999999999996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25775.02</v>
          </cell>
          <cell r="D26">
            <v>23655.83</v>
          </cell>
          <cell r="E26">
            <v>28501.73</v>
          </cell>
          <cell r="F26">
            <v>25134.95</v>
          </cell>
          <cell r="G26">
            <v>5485.9699999999975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9454.52</v>
          </cell>
          <cell r="D27">
            <v>7944.95</v>
          </cell>
          <cell r="E27">
            <v>1972.25</v>
          </cell>
          <cell r="F27">
            <v>1869.4</v>
          </cell>
          <cell r="G27">
            <v>1612.4200000000005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16048</v>
          </cell>
          <cell r="D28">
            <v>16048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</v>
          </cell>
          <cell r="C29">
            <v>37050</v>
          </cell>
          <cell r="D29">
            <v>0</v>
          </cell>
          <cell r="E29">
            <v>0</v>
          </cell>
          <cell r="F29">
            <v>0</v>
          </cell>
          <cell r="G29">
            <v>37050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2405903.7861000001</v>
          </cell>
          <cell r="E30">
            <v>576.03</v>
          </cell>
          <cell r="F30">
            <v>28714.31</v>
          </cell>
          <cell r="G30">
            <v>-2434042.0661000004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usljed umanjenja</v>
          </cell>
          <cell r="C32">
            <v>696.32</v>
          </cell>
          <cell r="D32">
            <v>49030.16</v>
          </cell>
          <cell r="E32">
            <v>0</v>
          </cell>
          <cell r="F32">
            <v>0</v>
          </cell>
          <cell r="G32">
            <v>-48333.840000000004</v>
          </cell>
        </row>
        <row r="33">
          <cell r="A33" t="str">
            <v>019202</v>
          </cell>
          <cell r="B33" t="str">
            <v>Ispravka vrijednosti opreme za neposredno obavljanje djelatnosti osiguranja zbog amortizacije-transp.sredstva</v>
          </cell>
          <cell r="C33">
            <v>0</v>
          </cell>
          <cell r="D33">
            <v>613357.26</v>
          </cell>
          <cell r="E33">
            <v>66307.399999999994</v>
          </cell>
          <cell r="F33">
            <v>18107.8</v>
          </cell>
          <cell r="G33">
            <v>-565157.66</v>
          </cell>
        </row>
        <row r="34">
          <cell r="A34" t="str">
            <v>0192021</v>
          </cell>
          <cell r="B34" t="str">
            <v>ISPRAVKA VRIJEDNOSTI OPREME ZA NEPOSREDNO OBAVLJANJE DJELATNOSTI OSIGURANJA ZBOG AMORTIZACIJE-TRANSP.SREDSTVA FINANSIJSKI LIZING</v>
          </cell>
          <cell r="C34">
            <v>0</v>
          </cell>
          <cell r="D34">
            <v>18595.52</v>
          </cell>
          <cell r="E34">
            <v>0</v>
          </cell>
          <cell r="F34">
            <v>1854.84</v>
          </cell>
          <cell r="G34">
            <v>-20450.36</v>
          </cell>
        </row>
        <row r="35">
          <cell r="A35" t="str">
            <v>019203</v>
          </cell>
          <cell r="B35" t="str">
            <v>Ispravka vrijednosti opreme za neposredno obavljanje djelatnosti osiguranja zbog amortizacije-ptt oprema</v>
          </cell>
          <cell r="C35">
            <v>0</v>
          </cell>
          <cell r="D35">
            <v>127861.54</v>
          </cell>
          <cell r="E35">
            <v>0</v>
          </cell>
          <cell r="F35">
            <v>841.01</v>
          </cell>
          <cell r="G35">
            <v>-128702.54999999999</v>
          </cell>
        </row>
        <row r="36">
          <cell r="A36" t="str">
            <v>019204</v>
          </cell>
          <cell r="B36" t="str">
            <v>Ispravka vrijednosti opreme za neposredno obavljanje djelatnosti osiguranja zbog amortizacije-kanc.namjestaj</v>
          </cell>
          <cell r="C36">
            <v>0</v>
          </cell>
          <cell r="D36">
            <v>597469.97</v>
          </cell>
          <cell r="E36">
            <v>0</v>
          </cell>
          <cell r="F36">
            <v>5402.03</v>
          </cell>
          <cell r="G36">
            <v>-602872</v>
          </cell>
        </row>
        <row r="37">
          <cell r="A37" t="str">
            <v>019205</v>
          </cell>
          <cell r="B37" t="str">
            <v>Ispravka vrijednosti opreme za neposredno obavljanje djelatnosti osiguranja zbog amortizacije-el.racunari</v>
          </cell>
          <cell r="C37">
            <v>0</v>
          </cell>
          <cell r="D37">
            <v>915451.46</v>
          </cell>
          <cell r="E37">
            <v>0</v>
          </cell>
          <cell r="F37">
            <v>18080.88</v>
          </cell>
          <cell r="G37">
            <v>-933532.34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AMORTIZACIJE-EL.RACUNARI UZETE NA FINANASIJSKI LIZING</v>
          </cell>
          <cell r="C38">
            <v>0</v>
          </cell>
          <cell r="D38">
            <v>97007.43</v>
          </cell>
          <cell r="E38">
            <v>0</v>
          </cell>
          <cell r="F38">
            <v>2487.2800000000002</v>
          </cell>
          <cell r="G38">
            <v>-99494.709999999992</v>
          </cell>
        </row>
        <row r="39">
          <cell r="A39" t="str">
            <v>019206</v>
          </cell>
          <cell r="B39" t="str">
            <v>Ispravka vrijednosti opreme za neposredno obavljanje djelatnosti osiguranja zbog amortizacije-ostala oprema</v>
          </cell>
          <cell r="C39">
            <v>0</v>
          </cell>
          <cell r="D39">
            <v>444155.69</v>
          </cell>
          <cell r="E39">
            <v>0</v>
          </cell>
          <cell r="F39">
            <v>14514.4</v>
          </cell>
          <cell r="G39">
            <v>-458670.09</v>
          </cell>
        </row>
        <row r="40">
          <cell r="A40" t="str">
            <v>019207</v>
          </cell>
          <cell r="B40" t="str">
            <v>Ispravka vrijednosti opreme za neposredno obavljanje djelatnosti osiguranja zbog amortizacije-tehn.pregled</v>
          </cell>
          <cell r="C40">
            <v>0</v>
          </cell>
          <cell r="D40">
            <v>546664.28</v>
          </cell>
          <cell r="E40">
            <v>0</v>
          </cell>
          <cell r="F40">
            <v>31713.08</v>
          </cell>
          <cell r="G40">
            <v>-578377.36</v>
          </cell>
        </row>
        <row r="41">
          <cell r="A41" t="str">
            <v>01921</v>
          </cell>
          <cell r="B41" t="str">
            <v>Ispravka vrijednosti opreme za neposredno obavljanje djelatnosti osiguranja usljed uvećanja</v>
          </cell>
          <cell r="C41">
            <v>139238</v>
          </cell>
          <cell r="D41">
            <v>139238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02100</v>
          </cell>
          <cell r="B42" t="str">
            <v>OBVEZNICE, ODNOSNO DRUGE DUŽNIČKE HARTIJE OD VRIJEDNOSTI KOJIMA SE TRGUJE NA ORGANIZOVANOM TRŽIŠTU HARTIJA OD VRIJEDNOSTI-NLB OBVEZNICE</v>
          </cell>
          <cell r="C42">
            <v>400000</v>
          </cell>
          <cell r="D42">
            <v>400000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02101</v>
          </cell>
          <cell r="B43" t="str">
            <v>OBVEZNICE, ODNOSNO DRUGE DUŽNIČKE HARTIJE OD VRIJEDNOSTI KOJIMA SE TRGUJE NA ORGANIZOVANOM TRŽIŠTU HARTIJA OD VRIJEDNOSTI-EURO OBVEZNICE 10.03.2021.</v>
          </cell>
          <cell r="C43">
            <v>742102.5</v>
          </cell>
          <cell r="D43">
            <v>742102.5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02201</v>
          </cell>
          <cell r="B44" t="str">
            <v>AKCIJE KOJIMA SE TRGUJE NA ORGANIZOVANOM TRŽIŠTU HARTIJA OD VRIJEDNOSTI (OSIM AKCIJA NA KONTU 0231)-DUNAV RE</v>
          </cell>
          <cell r="C44">
            <v>54240.69</v>
          </cell>
          <cell r="D44">
            <v>0</v>
          </cell>
          <cell r="E44">
            <v>0</v>
          </cell>
          <cell r="F44">
            <v>1348.82</v>
          </cell>
          <cell r="G44">
            <v>52891.87</v>
          </cell>
        </row>
        <row r="45">
          <cell r="A45" t="str">
            <v>02205</v>
          </cell>
          <cell r="C45">
            <v>5.8999999999999998E-5</v>
          </cell>
          <cell r="D45">
            <v>0</v>
          </cell>
          <cell r="E45">
            <v>0</v>
          </cell>
          <cell r="F45">
            <v>0</v>
          </cell>
          <cell r="G45">
            <v>5.8999999999999998E-5</v>
          </cell>
        </row>
        <row r="46">
          <cell r="A46" t="str">
            <v>02395</v>
          </cell>
          <cell r="C46">
            <v>0.69</v>
          </cell>
          <cell r="D46">
            <v>0</v>
          </cell>
          <cell r="E46">
            <v>0</v>
          </cell>
          <cell r="F46">
            <v>0</v>
          </cell>
          <cell r="G46">
            <v>0.69</v>
          </cell>
        </row>
        <row r="47">
          <cell r="A47" t="str">
            <v>0242</v>
          </cell>
          <cell r="B47" t="str">
            <v>Ulaganje u plemenite metale, drago kamenje, umjetnička djela i slično</v>
          </cell>
          <cell r="C47">
            <v>231969.6</v>
          </cell>
          <cell r="D47">
            <v>0</v>
          </cell>
          <cell r="E47">
            <v>0</v>
          </cell>
          <cell r="F47">
            <v>0</v>
          </cell>
          <cell r="G47">
            <v>231969.6</v>
          </cell>
        </row>
        <row r="48">
          <cell r="A48" t="str">
            <v>02429</v>
          </cell>
          <cell r="B48" t="str">
            <v>ISPRAVKA VRIJEDNOSTI DUGOROČNIH DEPOZITA I DRUGIH DUGOROČNIH FINANSIJSKIH ULAGANJA USLJED UMANJENJA-UMJETNIČKA DJELA</v>
          </cell>
          <cell r="C48">
            <v>0</v>
          </cell>
          <cell r="D48">
            <v>48375.199999999997</v>
          </cell>
          <cell r="E48">
            <v>0</v>
          </cell>
          <cell r="F48">
            <v>0</v>
          </cell>
          <cell r="G48">
            <v>-48375.199999999997</v>
          </cell>
        </row>
        <row r="49">
          <cell r="A49" t="str">
            <v>02470</v>
          </cell>
          <cell r="B49" t="str">
            <v>DRUGA DUGOROČNA FINANSIJSKA ULAGANJA-POTRAZIVANJA ZA STAMBENE KREDITE</v>
          </cell>
          <cell r="C49">
            <v>52309.93</v>
          </cell>
          <cell r="D49">
            <v>1653</v>
          </cell>
          <cell r="E49">
            <v>0</v>
          </cell>
          <cell r="F49">
            <v>2764.12</v>
          </cell>
          <cell r="G49">
            <v>47892.81</v>
          </cell>
        </row>
        <row r="50">
          <cell r="A50" t="str">
            <v>02478</v>
          </cell>
          <cell r="B50" t="str">
            <v>DRUGA DUGOROČNA FINANSIJSKA ULAGANJA-LOVĆEN AUTO</v>
          </cell>
          <cell r="C50">
            <v>1984970.68</v>
          </cell>
          <cell r="D50">
            <v>0</v>
          </cell>
          <cell r="E50">
            <v>0</v>
          </cell>
          <cell r="F50">
            <v>0</v>
          </cell>
          <cell r="G50">
            <v>1984970.68</v>
          </cell>
        </row>
        <row r="51">
          <cell r="A51" t="str">
            <v>02479</v>
          </cell>
          <cell r="B51" t="str">
            <v>DRUGA DUGOROČNA FINANSIJSKA ULAGANJA-PRODATA OPREMA TC BOŽOVIĆ</v>
          </cell>
          <cell r="C51">
            <v>24061.79</v>
          </cell>
          <cell r="D51">
            <v>0</v>
          </cell>
          <cell r="E51">
            <v>0</v>
          </cell>
          <cell r="F51">
            <v>0</v>
          </cell>
          <cell r="G51">
            <v>24061.79</v>
          </cell>
        </row>
        <row r="52">
          <cell r="A52" t="str">
            <v>0249</v>
          </cell>
          <cell r="B52" t="str">
            <v>Ispravka vrijednosti dugoročnih depozita i drugih dugoročnih finansijskih ulaganja usljed umanjenja-stambeni krediti</v>
          </cell>
          <cell r="C52">
            <v>0</v>
          </cell>
          <cell r="D52">
            <v>5327.5</v>
          </cell>
          <cell r="E52">
            <v>0</v>
          </cell>
          <cell r="F52">
            <v>0</v>
          </cell>
          <cell r="G52">
            <v>-5327.5</v>
          </cell>
        </row>
        <row r="53">
          <cell r="A53" t="str">
            <v>02490</v>
          </cell>
          <cell r="B53" t="str">
            <v>ISPRAVKA VRIJEDNOSTI DUGOROČNIH DEPOZITA I DRUGIH DUGOROČNIH FINANSIJSKIH ULAGANJA USLJED DISKONTOVANJA-STAMBENI KREDITI</v>
          </cell>
          <cell r="C53">
            <v>0</v>
          </cell>
          <cell r="D53">
            <v>7499.48</v>
          </cell>
          <cell r="E53">
            <v>0</v>
          </cell>
          <cell r="F53">
            <v>0</v>
          </cell>
          <cell r="G53">
            <v>-7499.48</v>
          </cell>
        </row>
        <row r="54">
          <cell r="A54" t="str">
            <v>02600</v>
          </cell>
          <cell r="B54" t="str">
            <v>UDJELI U PRIVREDNIM DRUŠTVIMA-NACIONALNI BIRO OSIGURAVACA CRNE GORE</v>
          </cell>
          <cell r="C54">
            <v>50000</v>
          </cell>
          <cell r="D54">
            <v>0</v>
          </cell>
          <cell r="E54">
            <v>0</v>
          </cell>
          <cell r="F54">
            <v>0</v>
          </cell>
          <cell r="G54">
            <v>50000</v>
          </cell>
        </row>
        <row r="55">
          <cell r="A55" t="str">
            <v>0270</v>
          </cell>
          <cell r="B55" t="str">
            <v>Dugoročna poslovna potraživanja po osnovu osiguravajućih odnosa</v>
          </cell>
          <cell r="C55">
            <v>0</v>
          </cell>
          <cell r="D55">
            <v>45</v>
          </cell>
          <cell r="E55">
            <v>45</v>
          </cell>
          <cell r="F55">
            <v>0</v>
          </cell>
          <cell r="G55">
            <v>0</v>
          </cell>
        </row>
        <row r="56">
          <cell r="A56" t="str">
            <v>0285</v>
          </cell>
          <cell r="C56">
            <v>0</v>
          </cell>
          <cell r="D56">
            <v>102</v>
          </cell>
          <cell r="E56">
            <v>102</v>
          </cell>
          <cell r="F56">
            <v>0</v>
          </cell>
          <cell r="G56">
            <v>0</v>
          </cell>
        </row>
        <row r="57">
          <cell r="A57" t="str">
            <v>0287</v>
          </cell>
          <cell r="C57">
            <v>0</v>
          </cell>
          <cell r="D57">
            <v>794.43</v>
          </cell>
          <cell r="E57">
            <v>794.43</v>
          </cell>
          <cell r="F57">
            <v>0</v>
          </cell>
          <cell r="G57">
            <v>0</v>
          </cell>
        </row>
        <row r="58">
          <cell r="A58" t="str">
            <v>03202</v>
          </cell>
          <cell r="B58" t="str">
            <v>Akcije kojima se trguje na organizovanom tržištu hartija od vrijednosti-dunav re zivot</v>
          </cell>
          <cell r="C58">
            <v>113414.19</v>
          </cell>
          <cell r="D58">
            <v>113414.19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2829956.32</v>
          </cell>
          <cell r="D59">
            <v>2829956.32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0710</v>
          </cell>
          <cell r="B60" t="str">
            <v>Obveznice, odnosno druge dužničke hartije od vrijednosti, kojima se trguje na organizovanom tržištu hartija od vrijednosti</v>
          </cell>
          <cell r="C60">
            <v>550000</v>
          </cell>
          <cell r="D60">
            <v>550000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07101</v>
          </cell>
          <cell r="B61" t="str">
            <v>OBVEZNICE, ODNOSNO DRUGE DUŽNIČKE HARTIJE OD VRIJEDNOSTI, KOJIMA SE TRGUJE NA ORGANIZOVANOM TRŽIŠTU HARTIJA OD VRIJEDNOSTI-EURO OBVEZNICE CG-2015</v>
          </cell>
          <cell r="C61">
            <v>1049870</v>
          </cell>
          <cell r="D61">
            <v>1049870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071011</v>
          </cell>
          <cell r="B62" t="str">
            <v>EURO OBVEZNICE MONTENEGRO 09.12.2016. KOJIMA SE TRGUJE NA ORGANIZOVANOM TRŽIŠTU HARTIJA OD VRIJEDNOSTI</v>
          </cell>
          <cell r="C62">
            <v>1729090.3</v>
          </cell>
          <cell r="D62">
            <v>1729090.3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071012</v>
          </cell>
          <cell r="B63" t="str">
            <v>EURO OBVEZNICE MONTENEGRO 20.05.2019. KOJIMA SE TRGUJE NA ORGANIZOVANOM TRŽIŠTU HARTIJA OD VRIJEDNOSTI</v>
          </cell>
          <cell r="C63">
            <v>11310023.060000001</v>
          </cell>
          <cell r="D63">
            <v>0</v>
          </cell>
          <cell r="E63">
            <v>0</v>
          </cell>
          <cell r="F63">
            <v>0</v>
          </cell>
          <cell r="G63">
            <v>11310023.060000001</v>
          </cell>
        </row>
        <row r="64">
          <cell r="A64" t="str">
            <v>0710121</v>
          </cell>
          <cell r="B64" t="str">
            <v>EURO OBVEZNICE MONTENEGRO 20.05.2019.-REVALORIZACIJA</v>
          </cell>
          <cell r="C64">
            <v>482876.04</v>
          </cell>
          <cell r="D64">
            <v>0</v>
          </cell>
          <cell r="E64">
            <v>0</v>
          </cell>
          <cell r="F64">
            <v>44166.42</v>
          </cell>
          <cell r="G64">
            <v>438709.62</v>
          </cell>
        </row>
        <row r="65">
          <cell r="A65" t="str">
            <v>0710122</v>
          </cell>
          <cell r="B65" t="str">
            <v>EURO OBVEZNICE MONTENEGRO 20.05.2019.-AMORTIZACIJA RAZLIKE</v>
          </cell>
          <cell r="C65">
            <v>0</v>
          </cell>
          <cell r="D65">
            <v>230332.63</v>
          </cell>
          <cell r="E65">
            <v>0</v>
          </cell>
          <cell r="F65">
            <v>20734.54</v>
          </cell>
          <cell r="G65">
            <v>-251067.17</v>
          </cell>
        </row>
        <row r="66">
          <cell r="A66" t="str">
            <v>071013</v>
          </cell>
          <cell r="B66" t="str">
            <v>OBVEZNICE, ODNOSNO DRUGE DUŽNIČKE HARTIJE OD VRIJEDNOSTI, KOJIMA SE TRGUJE NA ORGANIZOVANOM TRŽIŠTU HARTIJA OD VRIJEDNOSTI-EURO OBVEZNICE CG-18.03.2020.</v>
          </cell>
          <cell r="C66">
            <v>5370170.7999999998</v>
          </cell>
          <cell r="D66">
            <v>0</v>
          </cell>
          <cell r="E66">
            <v>0</v>
          </cell>
          <cell r="F66">
            <v>0</v>
          </cell>
          <cell r="G66">
            <v>5370170.7999999998</v>
          </cell>
        </row>
        <row r="67">
          <cell r="A67" t="str">
            <v>0710131</v>
          </cell>
          <cell r="B67" t="str">
            <v>EURO OBVEZNICE CG-18.03.2020.-REVALORIZACIJA</v>
          </cell>
          <cell r="C67">
            <v>345020.85</v>
          </cell>
          <cell r="D67">
            <v>0</v>
          </cell>
          <cell r="E67">
            <v>0</v>
          </cell>
          <cell r="F67">
            <v>28250.84</v>
          </cell>
          <cell r="G67">
            <v>316770.00999999995</v>
          </cell>
        </row>
        <row r="68">
          <cell r="A68" t="str">
            <v>0710132</v>
          </cell>
          <cell r="B68" t="str">
            <v>EURO OBVEZNICE CG-18.03.2020.-AMORTIZACIJA RAZLIKE</v>
          </cell>
          <cell r="C68">
            <v>97501.83</v>
          </cell>
          <cell r="D68">
            <v>0</v>
          </cell>
          <cell r="E68">
            <v>13330.88</v>
          </cell>
          <cell r="F68">
            <v>0</v>
          </cell>
          <cell r="G68">
            <v>110832.71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CG-10.03.2021.</v>
          </cell>
          <cell r="C69">
            <v>6690460.5</v>
          </cell>
          <cell r="D69">
            <v>0</v>
          </cell>
          <cell r="E69">
            <v>0</v>
          </cell>
          <cell r="F69">
            <v>0</v>
          </cell>
          <cell r="G69">
            <v>6690460.5</v>
          </cell>
        </row>
        <row r="70">
          <cell r="A70" t="str">
            <v>0710141</v>
          </cell>
          <cell r="B70" t="str">
            <v>EURO OBVEZNICE CG-10.03.2021.-REVALORIZACIJA</v>
          </cell>
          <cell r="C70">
            <v>441236.71</v>
          </cell>
          <cell r="D70">
            <v>0</v>
          </cell>
          <cell r="E70">
            <v>0</v>
          </cell>
          <cell r="F70">
            <v>14768.2</v>
          </cell>
          <cell r="G70">
            <v>426468.51</v>
          </cell>
        </row>
        <row r="71">
          <cell r="A71" t="str">
            <v>0710142</v>
          </cell>
          <cell r="B71" t="str">
            <v>EURO OBVEZNICE CG-10.03.2021.-AMORTIZACIJA RAZLIKE</v>
          </cell>
          <cell r="C71">
            <v>0</v>
          </cell>
          <cell r="D71">
            <v>75697.210000000006</v>
          </cell>
          <cell r="E71">
            <v>0</v>
          </cell>
          <cell r="F71">
            <v>14799.8</v>
          </cell>
          <cell r="G71">
            <v>-90497.010000000009</v>
          </cell>
        </row>
        <row r="72">
          <cell r="A72" t="str">
            <v>0711</v>
          </cell>
          <cell r="B72" t="str">
            <v>Obveznice, odnosno druge dužničke hartije od vrijednosti, kojima se ne trguje na organizovanom tržištu hartija od vrijednosti</v>
          </cell>
          <cell r="C72">
            <v>1.86</v>
          </cell>
          <cell r="D72">
            <v>1.86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07201</v>
          </cell>
          <cell r="B73" t="str">
            <v>AKCIJE KOJIMA SE TRGUJE NA ORGANIZOVANOM TRŽIŠTU HARTIJA OD VRIJEDNOSTI-PODGORIČKA BANKA</v>
          </cell>
          <cell r="C73">
            <v>47500.95</v>
          </cell>
          <cell r="D73">
            <v>0</v>
          </cell>
          <cell r="E73">
            <v>0</v>
          </cell>
          <cell r="F73">
            <v>0</v>
          </cell>
          <cell r="G73">
            <v>47500.95</v>
          </cell>
        </row>
        <row r="74">
          <cell r="A74" t="str">
            <v>07203</v>
          </cell>
          <cell r="B74" t="str">
            <v>AKCIJE KOJIMA SE TRGUJE NA ORGANIZOVANOM TRŽIŠTU HARTIJA OD VRIJEDNOSTI- INVEST MONTENEGRO BANKA</v>
          </cell>
          <cell r="C74">
            <v>15528.77</v>
          </cell>
          <cell r="D74">
            <v>0</v>
          </cell>
          <cell r="E74">
            <v>0</v>
          </cell>
          <cell r="F74">
            <v>2950.43</v>
          </cell>
          <cell r="G74">
            <v>12578.34</v>
          </cell>
        </row>
        <row r="75">
          <cell r="A75" t="str">
            <v>07204</v>
          </cell>
          <cell r="B75" t="str">
            <v>AKCIJE KOJIMA SE TRGUJE NA ORGANIZOVANOM TRŽIŠTU HARTIJA OD VRIJEDNOSTI- LUKA BAR</v>
          </cell>
          <cell r="C75">
            <v>631.79999999999995</v>
          </cell>
          <cell r="D75">
            <v>0</v>
          </cell>
          <cell r="E75">
            <v>94.77</v>
          </cell>
          <cell r="F75">
            <v>0</v>
          </cell>
          <cell r="G75">
            <v>726.56999999999994</v>
          </cell>
        </row>
        <row r="76">
          <cell r="A76" t="str">
            <v>07205</v>
          </cell>
          <cell r="B76" t="str">
            <v>AKCIJE KOJIMA SE TRGUJE NA ORGANIZOVANOM TRŽIŠTU HARTIJA OD VRIJEDNOSTI- PRVA BANKA</v>
          </cell>
          <cell r="C76">
            <v>469505.04</v>
          </cell>
          <cell r="D76">
            <v>0.95</v>
          </cell>
          <cell r="E76">
            <v>0</v>
          </cell>
          <cell r="F76">
            <v>0</v>
          </cell>
          <cell r="G76">
            <v>469504.08999999997</v>
          </cell>
        </row>
        <row r="77">
          <cell r="A77" t="str">
            <v>07207</v>
          </cell>
          <cell r="B77" t="str">
            <v>AKCIJE KOJIMA SE TRGUJE NA ORGANIZOVANOM TRŽIŠTU HARTIJA OD VRIJEDNOSTI- CRNAGORACOOP</v>
          </cell>
          <cell r="C77">
            <v>12902</v>
          </cell>
          <cell r="D77">
            <v>12902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0740</v>
          </cell>
          <cell r="B78" t="str">
            <v>Dugoročni depoziti kod banaka</v>
          </cell>
          <cell r="C78">
            <v>2069017.22</v>
          </cell>
          <cell r="D78">
            <v>1269017.219941</v>
          </cell>
          <cell r="E78">
            <v>0</v>
          </cell>
          <cell r="F78">
            <v>0</v>
          </cell>
          <cell r="G78">
            <v>800000.00005899998</v>
          </cell>
        </row>
        <row r="79">
          <cell r="A79" t="str">
            <v>0751</v>
          </cell>
          <cell r="B79" t="str">
            <v>Investicione nekretnine vrijednovane po modelu nabavne vrijednosti</v>
          </cell>
          <cell r="C79">
            <v>3726907.72</v>
          </cell>
          <cell r="D79">
            <v>0</v>
          </cell>
          <cell r="E79">
            <v>0</v>
          </cell>
          <cell r="F79">
            <v>0</v>
          </cell>
          <cell r="G79">
            <v>3726907.72</v>
          </cell>
        </row>
        <row r="80">
          <cell r="A80" t="str">
            <v>07510</v>
          </cell>
          <cell r="B80" t="str">
            <v>Ulaganja u zemljišta</v>
          </cell>
          <cell r="C80">
            <v>34291.4</v>
          </cell>
          <cell r="D80">
            <v>0</v>
          </cell>
          <cell r="E80">
            <v>0</v>
          </cell>
          <cell r="F80">
            <v>0</v>
          </cell>
          <cell r="G80">
            <v>34291.4</v>
          </cell>
        </row>
        <row r="81">
          <cell r="A81" t="str">
            <v>0758</v>
          </cell>
          <cell r="B81" t="str">
            <v>Ispravka vrijednosti investicionih nekretnina zbog amortizacije</v>
          </cell>
          <cell r="C81">
            <v>0</v>
          </cell>
          <cell r="D81">
            <v>565741.51229999994</v>
          </cell>
          <cell r="E81">
            <v>0</v>
          </cell>
          <cell r="F81">
            <v>13998.18</v>
          </cell>
          <cell r="G81">
            <v>-579739.6923</v>
          </cell>
        </row>
        <row r="82">
          <cell r="A82" t="str">
            <v>07590</v>
          </cell>
          <cell r="B82" t="str">
            <v>ISPRAVKA VRIJEDNOSTI INVESTICIONIH NEKRETNINA USLJED UMANJENJA-ZGRADE</v>
          </cell>
          <cell r="C82">
            <v>0</v>
          </cell>
          <cell r="D82">
            <v>509286.64</v>
          </cell>
          <cell r="E82">
            <v>0</v>
          </cell>
          <cell r="F82">
            <v>0</v>
          </cell>
          <cell r="G82">
            <v>-509286.64</v>
          </cell>
        </row>
        <row r="83">
          <cell r="A83" t="str">
            <v>08020</v>
          </cell>
          <cell r="B83" t="str">
            <v>AKCIJE GRUPE DRUŠTAVA KOJE ULAZE U SASTAV IMOVINE ZA POKRIĆE TEHNIČKIH REZERVI NEŽIVOTNIH OSIGURANJA-LOVĆEN ŽIVOTNA OSIGURANJA</v>
          </cell>
          <cell r="C83">
            <v>1280000</v>
          </cell>
          <cell r="D83">
            <v>0</v>
          </cell>
          <cell r="E83">
            <v>0</v>
          </cell>
          <cell r="F83">
            <v>0</v>
          </cell>
          <cell r="G83">
            <v>1280000</v>
          </cell>
        </row>
        <row r="84">
          <cell r="A84" t="str">
            <v>08021</v>
          </cell>
          <cell r="B84" t="str">
            <v>AKCIJE GRUPE DRUŠTAVA KOJE ULAZE U SASTAV IMOVINE ZA POKRIĆE TEHNIČKIH REZERVI NEŽIVOTNIH OSIGURANJA-LOVĆEN AUTO</v>
          </cell>
          <cell r="C84">
            <v>7900000</v>
          </cell>
          <cell r="D84">
            <v>0</v>
          </cell>
          <cell r="E84">
            <v>0</v>
          </cell>
          <cell r="F84">
            <v>0</v>
          </cell>
          <cell r="G84">
            <v>7900000</v>
          </cell>
        </row>
        <row r="85">
          <cell r="A85" t="str">
            <v>0879</v>
          </cell>
          <cell r="B85" t="str">
            <v>Ispravka vrijednosti finansijskih ulaganja u pridružena i zajednički kontrolisana društva usljed smanjenja</v>
          </cell>
          <cell r="C85">
            <v>0</v>
          </cell>
          <cell r="D85">
            <v>7900000</v>
          </cell>
          <cell r="E85">
            <v>0</v>
          </cell>
          <cell r="F85">
            <v>0</v>
          </cell>
          <cell r="G85">
            <v>-7900000</v>
          </cell>
        </row>
        <row r="86">
          <cell r="A86" t="str">
            <v>1</v>
          </cell>
          <cell r="B86" t="str">
            <v>KRATKOROČNA SREDSTVA, S IZUZETKOM ZALIHA,  I AKTIVNA VREMENSKA RAZGRANIČENJA</v>
          </cell>
          <cell r="C86">
            <v>0</v>
          </cell>
          <cell r="D86">
            <v>0.18</v>
          </cell>
          <cell r="E86">
            <v>0</v>
          </cell>
          <cell r="F86">
            <v>0</v>
          </cell>
          <cell r="G86">
            <v>-0.18</v>
          </cell>
        </row>
        <row r="87">
          <cell r="A87" t="str">
            <v>1000</v>
          </cell>
          <cell r="B87" t="str">
            <v>Eurska sredstva u blagajni</v>
          </cell>
          <cell r="C87">
            <v>3151.5900700000002</v>
          </cell>
          <cell r="D87">
            <v>2492.2600000000002</v>
          </cell>
          <cell r="E87">
            <v>2315</v>
          </cell>
          <cell r="F87">
            <v>2569.1999999999998</v>
          </cell>
          <cell r="G87">
            <v>405.13007000000016</v>
          </cell>
        </row>
        <row r="88">
          <cell r="A88" t="str">
            <v>1010</v>
          </cell>
          <cell r="B88" t="str">
            <v>Devizna sredstva u blagajni</v>
          </cell>
          <cell r="C88">
            <v>184.49</v>
          </cell>
          <cell r="D88">
            <v>3</v>
          </cell>
          <cell r="E88">
            <v>4200</v>
          </cell>
          <cell r="F88">
            <v>2935.79</v>
          </cell>
          <cell r="G88">
            <v>1445.6999999999998</v>
          </cell>
        </row>
        <row r="89">
          <cell r="A89" t="str">
            <v>11</v>
          </cell>
          <cell r="B89" t="str">
            <v>GOTOVINSKA SREDSTVA NA RAČUNIMA</v>
          </cell>
          <cell r="C89">
            <v>7.0000000000000007E-2</v>
          </cell>
          <cell r="D89">
            <v>7.0000000000000007E-2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1100</v>
          </cell>
          <cell r="B90" t="str">
            <v>Gotovinska sredstva na transakcionim računima za životna osiguranja</v>
          </cell>
          <cell r="C90">
            <v>4107.78</v>
          </cell>
          <cell r="D90">
            <v>4107.78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>1110</v>
          </cell>
          <cell r="B91" t="str">
            <v>Gotovinska sredstva na transakcionim računima za neživotna osiguranja</v>
          </cell>
          <cell r="C91">
            <v>140533.11681000001</v>
          </cell>
          <cell r="D91">
            <v>59301.197249999997</v>
          </cell>
          <cell r="E91">
            <v>3340504.6</v>
          </cell>
          <cell r="F91">
            <v>3251839.53</v>
          </cell>
          <cell r="G91">
            <v>169896.98956000013</v>
          </cell>
        </row>
        <row r="92">
          <cell r="A92" t="str">
            <v>1111</v>
          </cell>
          <cell r="B92" t="str">
            <v>Gotovinska sredstva na transakcionim računima za neživotna osiguranja</v>
          </cell>
          <cell r="C92">
            <v>460956.20930300001</v>
          </cell>
          <cell r="D92">
            <v>606.65</v>
          </cell>
          <cell r="E92">
            <v>5985885.8600000003</v>
          </cell>
          <cell r="F92">
            <v>6041951.29</v>
          </cell>
          <cell r="G92">
            <v>404284.12930299994</v>
          </cell>
        </row>
        <row r="93">
          <cell r="A93" t="str">
            <v>1180</v>
          </cell>
          <cell r="B93" t="str">
            <v>Druga gotovinska sredstva-za transakcije sa inostranstvom-devizni racun za euro 978</v>
          </cell>
          <cell r="C93">
            <v>103116.2</v>
          </cell>
          <cell r="D93">
            <v>62477.58</v>
          </cell>
          <cell r="E93">
            <v>1344695.01</v>
          </cell>
          <cell r="F93">
            <v>1359991.06</v>
          </cell>
          <cell r="G93">
            <v>25342.569999999832</v>
          </cell>
        </row>
        <row r="94">
          <cell r="A94" t="str">
            <v>1182</v>
          </cell>
          <cell r="B94" t="str">
            <v>Druga gotovinska sredstva-za transakcije sa inostranstvom-komercijalna banka ad beograd</v>
          </cell>
          <cell r="C94">
            <v>7286.32</v>
          </cell>
          <cell r="D94">
            <v>833.33</v>
          </cell>
          <cell r="E94">
            <v>950</v>
          </cell>
          <cell r="F94">
            <v>50</v>
          </cell>
          <cell r="G94">
            <v>7352.99</v>
          </cell>
        </row>
        <row r="95">
          <cell r="A95" t="str">
            <v>1188</v>
          </cell>
          <cell r="B95" t="str">
            <v>Prolazni konto za pogresne uplate i isplate</v>
          </cell>
          <cell r="C95">
            <v>444638.33</v>
          </cell>
          <cell r="D95">
            <v>444638.329623</v>
          </cell>
          <cell r="E95">
            <v>25670.25</v>
          </cell>
          <cell r="F95">
            <v>25670.25</v>
          </cell>
          <cell r="G95">
            <v>3.7700001848861575E-4</v>
          </cell>
        </row>
        <row r="96">
          <cell r="A96" t="str">
            <v>1200</v>
          </cell>
          <cell r="B96" t="str">
            <v>Potraživanja od osiguranika u državi-pravna lica</v>
          </cell>
          <cell r="C96">
            <v>5910116.5167070003</v>
          </cell>
          <cell r="D96">
            <v>-68483.913071999996</v>
          </cell>
          <cell r="E96">
            <v>4361155.43</v>
          </cell>
          <cell r="F96">
            <v>3690582.9169999999</v>
          </cell>
          <cell r="G96">
            <v>6649172.9427790008</v>
          </cell>
        </row>
        <row r="97">
          <cell r="A97" t="str">
            <v>1201</v>
          </cell>
          <cell r="B97" t="str">
            <v>Potraživanja od osiguranika u državi-fizička lica</v>
          </cell>
          <cell r="C97">
            <v>1815310.3902360001</v>
          </cell>
          <cell r="D97">
            <v>46898.062994</v>
          </cell>
          <cell r="E97">
            <v>2579066.6000020001</v>
          </cell>
          <cell r="F97">
            <v>2471014.8224249999</v>
          </cell>
          <cell r="G97">
            <v>1876464.1048190002</v>
          </cell>
        </row>
        <row r="98">
          <cell r="A98" t="str">
            <v>1202</v>
          </cell>
          <cell r="B98" t="str">
            <v>UPLATE PREMIJE BEZ ZADUŽENJA-AVANSI</v>
          </cell>
          <cell r="C98">
            <v>1.25E-4</v>
          </cell>
          <cell r="D98">
            <v>28273.481354</v>
          </cell>
          <cell r="E98">
            <v>0</v>
          </cell>
          <cell r="F98">
            <v>20865.59</v>
          </cell>
          <cell r="G98">
            <v>-49139.071229000001</v>
          </cell>
        </row>
        <row r="99">
          <cell r="A99" t="str">
            <v>1203</v>
          </cell>
          <cell r="B99" t="str">
            <v>SPORNA  I SUMNJIVA POTRAŽIVANJA OD ZASTUPNIKA</v>
          </cell>
          <cell r="C99">
            <v>11877.64</v>
          </cell>
          <cell r="D99">
            <v>0</v>
          </cell>
          <cell r="E99">
            <v>0</v>
          </cell>
          <cell r="F99">
            <v>0</v>
          </cell>
          <cell r="G99">
            <v>11877.64</v>
          </cell>
        </row>
        <row r="100">
          <cell r="A100" t="str">
            <v>1211</v>
          </cell>
          <cell r="B100" t="str">
            <v>Potraživanja od osiguranika u inostranstvu-fizička lica zemlje članice EU</v>
          </cell>
          <cell r="C100">
            <v>10020</v>
          </cell>
          <cell r="D100">
            <v>5343.35</v>
          </cell>
          <cell r="E100">
            <v>95003</v>
          </cell>
          <cell r="F100">
            <v>91585.65</v>
          </cell>
          <cell r="G100">
            <v>8094</v>
          </cell>
        </row>
        <row r="101">
          <cell r="A101" t="str">
            <v>1230</v>
          </cell>
          <cell r="B101" t="str">
            <v>POTRAŽIVANJA OD POSREDNIKA U OSIGURANJU U INOSTRANSTVU</v>
          </cell>
          <cell r="C101">
            <v>3000</v>
          </cell>
          <cell r="D101">
            <v>0</v>
          </cell>
          <cell r="E101">
            <v>0</v>
          </cell>
          <cell r="F101">
            <v>0</v>
          </cell>
          <cell r="G101">
            <v>3000</v>
          </cell>
        </row>
        <row r="102">
          <cell r="A102" t="str">
            <v>1270</v>
          </cell>
          <cell r="B102" t="str">
            <v>Druga kratkoročna potraživanja iz neposrednih poslova osiguranja u državi-zelena karta</v>
          </cell>
          <cell r="C102">
            <v>143229.60331899999</v>
          </cell>
          <cell r="D102">
            <v>75870.731509000005</v>
          </cell>
          <cell r="E102">
            <v>121320</v>
          </cell>
          <cell r="F102">
            <v>116651.62</v>
          </cell>
          <cell r="G102">
            <v>72027.251809999987</v>
          </cell>
        </row>
        <row r="103">
          <cell r="A103" t="str">
            <v>1271</v>
          </cell>
          <cell r="B103" t="str">
            <v>Druga kratkoročna potraživanja iz neposrednih poslova osiguranja u inostranstvu</v>
          </cell>
          <cell r="C103">
            <v>66.13</v>
          </cell>
          <cell r="D103">
            <v>66.13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1290</v>
          </cell>
          <cell r="B104" t="str">
            <v>Ispravka vrijednosti kratkoročnih potraživanja iz neposrednih poslova osiguranja usljed umanjenja-zivot</v>
          </cell>
          <cell r="C104">
            <v>58522.94</v>
          </cell>
          <cell r="D104">
            <v>58522.94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1291</v>
          </cell>
          <cell r="B105" t="str">
            <v>Ispravka vrijednosti kratkoročnih potraživanja iz neposrednih poslova osiguranja usljed umanjenja-nezivot</v>
          </cell>
          <cell r="C105">
            <v>1597566.75</v>
          </cell>
          <cell r="D105">
            <v>6005095.6200000001</v>
          </cell>
          <cell r="E105">
            <v>0</v>
          </cell>
          <cell r="F105">
            <v>106231.94</v>
          </cell>
          <cell r="G105">
            <v>-4513760.8100000005</v>
          </cell>
        </row>
        <row r="106">
          <cell r="A106" t="str">
            <v>1292</v>
          </cell>
          <cell r="B106" t="str">
            <v>ISPRAVKA VRIJEDNOSTI SUMNJIVIH I SPORNIH POTRAŽIVANJA</v>
          </cell>
          <cell r="C106">
            <v>0</v>
          </cell>
          <cell r="D106">
            <v>11877.64</v>
          </cell>
          <cell r="E106">
            <v>0</v>
          </cell>
          <cell r="F106">
            <v>0</v>
          </cell>
          <cell r="G106">
            <v>-11877.64</v>
          </cell>
        </row>
        <row r="107">
          <cell r="A107" t="str">
            <v>1300</v>
          </cell>
          <cell r="B107" t="str">
            <v>POTRAŽIVANJA OD OSIGURAVAJUĆIH DRUŠTAVA ZA PREMIJE SAOSIGURANJA U DRŽAVI</v>
          </cell>
          <cell r="C107">
            <v>0</v>
          </cell>
          <cell r="D107">
            <v>6237.59</v>
          </cell>
          <cell r="E107">
            <v>0</v>
          </cell>
          <cell r="F107">
            <v>-6237.59</v>
          </cell>
          <cell r="G107">
            <v>0</v>
          </cell>
        </row>
        <row r="108">
          <cell r="A108" t="str">
            <v>1400</v>
          </cell>
          <cell r="B108" t="str">
            <v>Potraživanja od osiguravajućeg društva za udjele u naknadama šteta iz saosiguranja u državi</v>
          </cell>
          <cell r="C108">
            <v>7528.98</v>
          </cell>
          <cell r="D108">
            <v>-217.34</v>
          </cell>
          <cell r="E108">
            <v>126066.39</v>
          </cell>
          <cell r="F108">
            <v>132037.48000000001</v>
          </cell>
          <cell r="G108">
            <v>1775.2299999999814</v>
          </cell>
        </row>
        <row r="109">
          <cell r="A109" t="str">
            <v>1420</v>
          </cell>
          <cell r="B109" t="str">
            <v>Potraživanja od reosiguravajućih društava za udjele u naknadama šteta iz reosiguranja u državi</v>
          </cell>
          <cell r="C109">
            <v>5.8999999999999998E-5</v>
          </cell>
          <cell r="D109">
            <v>0</v>
          </cell>
          <cell r="E109">
            <v>0</v>
          </cell>
          <cell r="F109">
            <v>0</v>
          </cell>
          <cell r="G109">
            <v>5.8999999999999998E-5</v>
          </cell>
        </row>
        <row r="110">
          <cell r="A110" t="str">
            <v>1430</v>
          </cell>
          <cell r="B110" t="str">
            <v>Potraživanja od reosiguravajućih društava za udjele u naknadama šteta iz reosiguranja u inostranstvu</v>
          </cell>
          <cell r="C110">
            <v>145533.66</v>
          </cell>
          <cell r="D110">
            <v>27489.5</v>
          </cell>
          <cell r="E110">
            <v>195591.27</v>
          </cell>
          <cell r="F110">
            <v>166859.04999999999</v>
          </cell>
          <cell r="G110">
            <v>146776.38</v>
          </cell>
        </row>
        <row r="111">
          <cell r="A111" t="str">
            <v>14301</v>
          </cell>
          <cell r="B111" t="str">
            <v>Potraživanja od reosiguravajućih društava za udjele u naknadama šteta iz reosiguranja u inostranstvu-triglav</v>
          </cell>
          <cell r="C111">
            <v>746402.3</v>
          </cell>
          <cell r="D111">
            <v>17634.88</v>
          </cell>
          <cell r="E111">
            <v>191257.16</v>
          </cell>
          <cell r="F111">
            <v>15529.16</v>
          </cell>
          <cell r="G111">
            <v>904495.42</v>
          </cell>
        </row>
        <row r="112">
          <cell r="A112" t="str">
            <v>14302</v>
          </cell>
          <cell r="B112" t="str">
            <v>Potraživanja od reosiguravajućih društava za udjele u naknadama šteta iz reosiguranja u inostranstvu-triglav re</v>
          </cell>
          <cell r="C112">
            <v>1024364.46</v>
          </cell>
          <cell r="D112">
            <v>0.03</v>
          </cell>
          <cell r="E112">
            <v>11052.08</v>
          </cell>
          <cell r="F112">
            <v>1024364.43</v>
          </cell>
          <cell r="G112">
            <v>11052.079999999842</v>
          </cell>
        </row>
        <row r="113">
          <cell r="A113" t="str">
            <v>1500</v>
          </cell>
          <cell r="B113" t="str">
            <v>Ostvarena regresna potraživanja u državi</v>
          </cell>
          <cell r="C113">
            <v>234928.28</v>
          </cell>
          <cell r="D113">
            <v>9441.69</v>
          </cell>
          <cell r="E113">
            <v>47831.08</v>
          </cell>
          <cell r="F113">
            <v>58498.87</v>
          </cell>
          <cell r="G113">
            <v>214818.8</v>
          </cell>
        </row>
        <row r="114">
          <cell r="A114" t="str">
            <v>1520</v>
          </cell>
          <cell r="B114" t="str">
            <v>Potraživanja za isplaćene štete za tuđi račun u inostranstvu-uslužne štete</v>
          </cell>
          <cell r="C114">
            <v>200706.480354</v>
          </cell>
          <cell r="D114">
            <v>22352.78</v>
          </cell>
          <cell r="E114">
            <v>156728.98000000001</v>
          </cell>
          <cell r="F114">
            <v>218194.73</v>
          </cell>
          <cell r="G114">
            <v>116887.950354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20000</v>
          </cell>
          <cell r="D115">
            <v>0</v>
          </cell>
          <cell r="E115">
            <v>0</v>
          </cell>
          <cell r="F115">
            <v>0</v>
          </cell>
          <cell r="G115">
            <v>20000</v>
          </cell>
        </row>
        <row r="116">
          <cell r="A116" t="str">
            <v>15790</v>
          </cell>
          <cell r="B116" t="str">
            <v>ISPRAVKA VRIJEDNOSTI DRUGIH KRATKOROČNIH POTRAŽIVANJA IZ POSLOVA OSIGURANJA USLJED UMANJENJA-KONTO 15700</v>
          </cell>
          <cell r="C116">
            <v>0</v>
          </cell>
          <cell r="D116">
            <v>20000</v>
          </cell>
          <cell r="E116">
            <v>0</v>
          </cell>
          <cell r="F116">
            <v>0</v>
          </cell>
          <cell r="G116">
            <v>-20000</v>
          </cell>
        </row>
        <row r="117">
          <cell r="A117" t="str">
            <v>1590</v>
          </cell>
          <cell r="B117" t="str">
            <v>Ispravka vrijednosti drugih kratkoročnih potraživanja iz poslova osiguranja usljed umanjenja-regres</v>
          </cell>
          <cell r="C117">
            <v>9803.06</v>
          </cell>
          <cell r="D117">
            <v>231469.91</v>
          </cell>
          <cell r="E117">
            <v>2019.4</v>
          </cell>
          <cell r="F117">
            <v>1989.3</v>
          </cell>
          <cell r="G117">
            <v>-221636.75</v>
          </cell>
        </row>
        <row r="118">
          <cell r="A118" t="str">
            <v>15920</v>
          </cell>
          <cell r="B118" t="str">
            <v>ISPRAVKA VRIJEDNOSTI DRUGIH KRATKOROČNIH POTRAŽIVANJA IZ POSLOVA OSIGURANJA USLJED UMANJENJA-USLUZNE STETE</v>
          </cell>
          <cell r="C118">
            <v>0</v>
          </cell>
          <cell r="D118">
            <v>12706.49</v>
          </cell>
          <cell r="E118">
            <v>900</v>
          </cell>
          <cell r="F118">
            <v>0</v>
          </cell>
          <cell r="G118">
            <v>-11806.49</v>
          </cell>
        </row>
        <row r="119">
          <cell r="A119" t="str">
            <v>1601</v>
          </cell>
          <cell r="B119" t="str">
            <v>Kratkoročna potraživanja na ime kamata-kratkorocni depoziti kod banaka nezivot</v>
          </cell>
          <cell r="C119">
            <v>22992.06</v>
          </cell>
          <cell r="D119">
            <v>22992.06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16011</v>
          </cell>
          <cell r="B120" t="str">
            <v>Kratkoročna potraživanja na ime kamata-dugorocni depoziti kod banaka nezivot</v>
          </cell>
          <cell r="C120">
            <v>56503.01</v>
          </cell>
          <cell r="D120">
            <v>37600.43</v>
          </cell>
          <cell r="E120">
            <v>4635.62</v>
          </cell>
          <cell r="F120">
            <v>18799.57</v>
          </cell>
          <cell r="G120">
            <v>4738.630000000001</v>
          </cell>
        </row>
        <row r="121">
          <cell r="A121" t="str">
            <v>1602</v>
          </cell>
          <cell r="B121" t="str">
            <v>Druga kratkoročna potraživanja iz finansiranja-kamata na euro obveznice</v>
          </cell>
          <cell r="C121">
            <v>966911.28</v>
          </cell>
          <cell r="D121">
            <v>966911.28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1603</v>
          </cell>
          <cell r="B122" t="str">
            <v>DRUGA KRATKOROČNA POTRAŽIVANJA IZ FINANSIRANJA-KAMATA NA NLB OBVEZNICE</v>
          </cell>
          <cell r="C122">
            <v>150078.17000000001</v>
          </cell>
          <cell r="D122">
            <v>150078.17000000001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>1604</v>
          </cell>
          <cell r="B123" t="str">
            <v>DRUGA KRATKOROČNA POTRAŽIVANJA IZ FINANSIRANJA-KAMATA NA EURO OBVEZNICE-09.12.2016</v>
          </cell>
          <cell r="C123">
            <v>411109.6</v>
          </cell>
          <cell r="D123">
            <v>411109.6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1606</v>
          </cell>
          <cell r="B124" t="str">
            <v>DRUGA KRATKOROČNA POTRAŽIVANJA IZ FINANSIRANJA-OBVEZNICE 10.03.2021. KOJE SLUZE ZA POKRICE</v>
          </cell>
          <cell r="C124">
            <v>596865.76</v>
          </cell>
          <cell r="D124">
            <v>298432.88</v>
          </cell>
          <cell r="E124">
            <v>90739.72</v>
          </cell>
          <cell r="F124">
            <v>368000</v>
          </cell>
          <cell r="G124">
            <v>21172.599999999977</v>
          </cell>
        </row>
        <row r="125">
          <cell r="A125" t="str">
            <v>1607</v>
          </cell>
          <cell r="B125" t="str">
            <v>Druga kratkoročna potraživanja iz finansiranja-kamata na euroobveznice 10.03.2021.-KOJE NE SLUZE ZA POKRICE</v>
          </cell>
          <cell r="C125">
            <v>9841.91</v>
          </cell>
          <cell r="D125">
            <v>9841.91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1608</v>
          </cell>
          <cell r="B126" t="str">
            <v>Druga kratkoročna potraživanja iz finansiranja-kamata na euroobveznice 20.05.2019.</v>
          </cell>
          <cell r="C126">
            <v>1386439.47</v>
          </cell>
          <cell r="D126">
            <v>1026335.37</v>
          </cell>
          <cell r="E126">
            <v>147315.31</v>
          </cell>
          <cell r="F126">
            <v>0</v>
          </cell>
          <cell r="G126">
            <v>507419.41</v>
          </cell>
        </row>
        <row r="127">
          <cell r="A127" t="str">
            <v>1609</v>
          </cell>
          <cell r="B127" t="str">
            <v>DRUGA KRATKOROČNA POTRAŽIVANJA IZ FINANSIRANJA-KAMATA NA EUROOBVEZNICE 18.03.2020.</v>
          </cell>
          <cell r="C127">
            <v>488916.81</v>
          </cell>
          <cell r="D127">
            <v>318061.8</v>
          </cell>
          <cell r="E127">
            <v>53392.2</v>
          </cell>
          <cell r="F127">
            <v>216535</v>
          </cell>
          <cell r="G127">
            <v>7712.210000000021</v>
          </cell>
        </row>
        <row r="128">
          <cell r="A128" t="str">
            <v>1700</v>
          </cell>
          <cell r="B128" t="str">
            <v>Druga kratkoročna potraživanja od državnih i drugih institucija-lovcen re</v>
          </cell>
          <cell r="C128">
            <v>41062.339999999997</v>
          </cell>
          <cell r="D128">
            <v>0</v>
          </cell>
          <cell r="E128">
            <v>0</v>
          </cell>
          <cell r="F128">
            <v>0</v>
          </cell>
          <cell r="G128">
            <v>41062.339999999997</v>
          </cell>
        </row>
        <row r="129">
          <cell r="A129" t="str">
            <v>1710</v>
          </cell>
          <cell r="B129" t="str">
            <v>Kratkoročna potraživanja od zaposlenih-akontacija za sluzbeni put</v>
          </cell>
          <cell r="C129">
            <v>26671.15</v>
          </cell>
          <cell r="D129">
            <v>29754.799999999999</v>
          </cell>
          <cell r="E129">
            <v>2100</v>
          </cell>
          <cell r="F129">
            <v>2483.15</v>
          </cell>
          <cell r="G129">
            <v>-3466.7999999999979</v>
          </cell>
        </row>
        <row r="130">
          <cell r="A130" t="str">
            <v>17101</v>
          </cell>
          <cell r="B130" t="str">
            <v>Kratkoročna potraživanja od zaposlenih-ostalo</v>
          </cell>
          <cell r="C130">
            <v>13882.99</v>
          </cell>
          <cell r="D130">
            <v>226.08</v>
          </cell>
          <cell r="E130">
            <v>0</v>
          </cell>
          <cell r="F130">
            <v>0</v>
          </cell>
          <cell r="G130">
            <v>13656.91</v>
          </cell>
        </row>
        <row r="131">
          <cell r="A131" t="str">
            <v>171010</v>
          </cell>
          <cell r="B131" t="str">
            <v>KRATKOROČNA POTRAŽIVANJA OD ZAPOSLENIH-PREUZETE ZALIHE</v>
          </cell>
          <cell r="C131">
            <v>658.93</v>
          </cell>
          <cell r="D131">
            <v>666.33</v>
          </cell>
          <cell r="E131">
            <v>0</v>
          </cell>
          <cell r="F131">
            <v>0</v>
          </cell>
          <cell r="G131">
            <v>-7.4000000000000909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0.31</v>
          </cell>
          <cell r="D132">
            <v>0.1</v>
          </cell>
          <cell r="E132">
            <v>0</v>
          </cell>
          <cell r="F132">
            <v>0</v>
          </cell>
          <cell r="G132">
            <v>0.21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2301410.42</v>
          </cell>
          <cell r="D133">
            <v>553193.56000000006</v>
          </cell>
          <cell r="E133">
            <v>0</v>
          </cell>
          <cell r="F133">
            <v>35895.379999999997</v>
          </cell>
          <cell r="G133">
            <v>1712321.48</v>
          </cell>
        </row>
        <row r="134">
          <cell r="A134" t="str">
            <v>171031</v>
          </cell>
          <cell r="B134" t="str">
            <v>POTRAŽIVANJA OD KUPACA ZA STANOVE U NIKŠIĆU KRATKOROCNO</v>
          </cell>
          <cell r="C134">
            <v>125538.84</v>
          </cell>
          <cell r="D134">
            <v>0</v>
          </cell>
          <cell r="E134">
            <v>0</v>
          </cell>
          <cell r="F134">
            <v>0</v>
          </cell>
          <cell r="G134">
            <v>125538.84</v>
          </cell>
        </row>
        <row r="135">
          <cell r="A135" t="str">
            <v>171032</v>
          </cell>
          <cell r="B135" t="str">
            <v>POTRAŽIVANJA OD KUPACA ZA STANOVE U NIKŠIĆU KAMATA</v>
          </cell>
          <cell r="C135">
            <v>52244.41</v>
          </cell>
          <cell r="D135">
            <v>0</v>
          </cell>
          <cell r="E135">
            <v>12569.98</v>
          </cell>
          <cell r="F135">
            <v>0</v>
          </cell>
          <cell r="G135">
            <v>64814.39</v>
          </cell>
        </row>
        <row r="136">
          <cell r="A136" t="str">
            <v>1720</v>
          </cell>
          <cell r="B136" t="str">
            <v>Kratkoročna potraživanja od kupaca</v>
          </cell>
          <cell r="C136">
            <v>705620.65</v>
          </cell>
          <cell r="D136">
            <v>209763.13008</v>
          </cell>
          <cell r="E136">
            <v>84866.65</v>
          </cell>
          <cell r="F136">
            <v>5750.75</v>
          </cell>
          <cell r="G136">
            <v>574973.41992000001</v>
          </cell>
        </row>
        <row r="137">
          <cell r="A137" t="str">
            <v>17200</v>
          </cell>
          <cell r="B137" t="str">
            <v>KRATKOROČNA POTRAŽIVANJA ZA ZAKUP</v>
          </cell>
          <cell r="C137">
            <v>172356.87</v>
          </cell>
          <cell r="D137">
            <v>12355.05</v>
          </cell>
          <cell r="E137">
            <v>14921.15</v>
          </cell>
          <cell r="F137">
            <v>16358.32</v>
          </cell>
          <cell r="G137">
            <v>158564.65</v>
          </cell>
        </row>
        <row r="138">
          <cell r="A138" t="str">
            <v>17208</v>
          </cell>
          <cell r="B138" t="str">
            <v>KRATKOROČNA POTRAŽIVANJA -OTKUPLJENA POTRAŽIVANJA OD LOVĆEN AUTA</v>
          </cell>
          <cell r="C138">
            <v>147532.01999999999</v>
          </cell>
          <cell r="D138">
            <v>0</v>
          </cell>
          <cell r="E138">
            <v>4010.26</v>
          </cell>
          <cell r="F138">
            <v>50363.27</v>
          </cell>
          <cell r="G138">
            <v>101179.01000000001</v>
          </cell>
        </row>
        <row r="139">
          <cell r="A139" t="str">
            <v>17209</v>
          </cell>
          <cell r="B139" t="str">
            <v>KRATKOROČNA POTRAŽIVANJA -PREUZETA POTRAŽIVANJA ZA REZERVISANE  ŠTETE LOVĆENA RE</v>
          </cell>
          <cell r="C139">
            <v>129533.31</v>
          </cell>
          <cell r="D139">
            <v>0</v>
          </cell>
          <cell r="E139">
            <v>0</v>
          </cell>
          <cell r="F139">
            <v>12225.13</v>
          </cell>
          <cell r="G139">
            <v>117308.18</v>
          </cell>
        </row>
        <row r="140">
          <cell r="A140" t="str">
            <v>172090</v>
          </cell>
          <cell r="B140" t="str">
            <v>KRATKOROČNA POTRAŽIVANJA -PREUZETA POTRAŽIVANJA ZA LIKVIDIRANE  ŠTETE LOVĆENA RE</v>
          </cell>
          <cell r="C140">
            <v>0</v>
          </cell>
          <cell r="D140">
            <v>0</v>
          </cell>
          <cell r="E140">
            <v>15518.88</v>
          </cell>
          <cell r="F140">
            <v>5642.69</v>
          </cell>
          <cell r="G140">
            <v>9876.1899999999987</v>
          </cell>
        </row>
        <row r="141">
          <cell r="A141" t="str">
            <v>17280</v>
          </cell>
          <cell r="B141" t="str">
            <v>Kratkoročna potraživanja od kupaca povezana pravna lica-zakup-LOVĆEN AUTO</v>
          </cell>
          <cell r="C141">
            <v>117680.92</v>
          </cell>
          <cell r="D141">
            <v>70053.42</v>
          </cell>
          <cell r="E141">
            <v>22111.95</v>
          </cell>
          <cell r="F141">
            <v>19360.439999999999</v>
          </cell>
          <cell r="G141">
            <v>50379.009999999995</v>
          </cell>
        </row>
        <row r="142">
          <cell r="A142" t="str">
            <v>17281</v>
          </cell>
          <cell r="B142" t="str">
            <v>Kratkoročna potraživanja od kupaca povezana pravna lica-zakup-LOVĆEN ŽIVOT</v>
          </cell>
          <cell r="C142">
            <v>0</v>
          </cell>
          <cell r="D142">
            <v>0</v>
          </cell>
          <cell r="E142">
            <v>2178</v>
          </cell>
          <cell r="F142">
            <v>2234.02</v>
          </cell>
          <cell r="G142">
            <v>-56.019999999999982</v>
          </cell>
        </row>
        <row r="143">
          <cell r="A143" t="str">
            <v>17282</v>
          </cell>
          <cell r="B143" t="str">
            <v>Kratkoročna potraživanja od kupaca povezana pravna lica-TRIGLAV</v>
          </cell>
          <cell r="C143">
            <v>3259100</v>
          </cell>
          <cell r="D143">
            <v>3259100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1750</v>
          </cell>
          <cell r="B144" t="str">
            <v>Ostala druga kratkoročna potraživanja-avansi za usluge zastupanja</v>
          </cell>
          <cell r="C144">
            <v>887160.36</v>
          </cell>
          <cell r="D144">
            <v>123017.22</v>
          </cell>
          <cell r="E144">
            <v>11602.95</v>
          </cell>
          <cell r="F144">
            <v>230777.89</v>
          </cell>
          <cell r="G144">
            <v>544968.19999999995</v>
          </cell>
        </row>
        <row r="145">
          <cell r="A145" t="str">
            <v>17501</v>
          </cell>
          <cell r="B145" t="str">
            <v>Potrazivanja za obracunate kamate za date avanse</v>
          </cell>
          <cell r="C145">
            <v>21458.67</v>
          </cell>
          <cell r="D145">
            <v>0</v>
          </cell>
          <cell r="E145">
            <v>0</v>
          </cell>
          <cell r="F145">
            <v>0</v>
          </cell>
          <cell r="G145">
            <v>21458.67</v>
          </cell>
        </row>
        <row r="146">
          <cell r="A146" t="str">
            <v>1751</v>
          </cell>
          <cell r="B146" t="str">
            <v>Ostala druga kratkoročna potraživanja-dati ostali avansi dobavljacima</v>
          </cell>
          <cell r="C146">
            <v>172191.45</v>
          </cell>
          <cell r="D146">
            <v>5972.5</v>
          </cell>
          <cell r="E146">
            <v>55641.33</v>
          </cell>
          <cell r="F146">
            <v>44694.21</v>
          </cell>
          <cell r="G146">
            <v>177166.07000000004</v>
          </cell>
        </row>
        <row r="147">
          <cell r="A147" t="str">
            <v>1752</v>
          </cell>
          <cell r="B147" t="str">
            <v>Ostala druga kratkoročna potraživanja-ostalo</v>
          </cell>
          <cell r="C147">
            <v>39496.82</v>
          </cell>
          <cell r="D147">
            <v>32182.52</v>
          </cell>
          <cell r="E147">
            <v>0</v>
          </cell>
          <cell r="F147">
            <v>-15734</v>
          </cell>
          <cell r="G147">
            <v>23048.3</v>
          </cell>
        </row>
        <row r="148">
          <cell r="A148" t="str">
            <v>1753</v>
          </cell>
          <cell r="B148" t="str">
            <v>OSTALA DRUGA KRATKOROČNA POTRAŽIVANJA-UGOVOR O ZAJMU</v>
          </cell>
          <cell r="C148">
            <v>0</v>
          </cell>
          <cell r="D148">
            <v>0</v>
          </cell>
          <cell r="E148">
            <v>20000</v>
          </cell>
          <cell r="F148">
            <v>6000</v>
          </cell>
          <cell r="G148">
            <v>14000</v>
          </cell>
        </row>
        <row r="149">
          <cell r="A149" t="str">
            <v>17538</v>
          </cell>
          <cell r="B149" t="str">
            <v>OSTALA DRUGA KRATKOROČNA POTRAŽIVANJA-UGOVOR O ZAJMU-LOVĆEN AUTO</v>
          </cell>
          <cell r="C149">
            <v>0</v>
          </cell>
          <cell r="D149">
            <v>0</v>
          </cell>
          <cell r="E149">
            <v>67553.41</v>
          </cell>
          <cell r="F149">
            <v>0</v>
          </cell>
          <cell r="G149">
            <v>67553.41</v>
          </cell>
        </row>
        <row r="150">
          <cell r="A150" t="str">
            <v>1792</v>
          </cell>
          <cell r="B150" t="str">
            <v>Ispravka vrijednosti drugih kratkoročnih potraživanja usljed umanjenja-konto 1720</v>
          </cell>
          <cell r="C150">
            <v>8608.7800000000007</v>
          </cell>
          <cell r="D150">
            <v>354755.09</v>
          </cell>
          <cell r="E150">
            <v>0</v>
          </cell>
          <cell r="F150">
            <v>0</v>
          </cell>
          <cell r="G150">
            <v>-346146.31</v>
          </cell>
        </row>
        <row r="151">
          <cell r="A151" t="str">
            <v>17921</v>
          </cell>
          <cell r="B151" t="str">
            <v>ISPRAVKA VRIJEDNOSTI DRUGIH KRATKOROČNIH POTRAŽIVANJA USLJED UMANJENJA-KONTO 17200</v>
          </cell>
          <cell r="C151">
            <v>0</v>
          </cell>
          <cell r="D151">
            <v>147118.12</v>
          </cell>
          <cell r="E151">
            <v>6181.42</v>
          </cell>
          <cell r="F151">
            <v>0</v>
          </cell>
          <cell r="G151">
            <v>-140936.69999999998</v>
          </cell>
        </row>
        <row r="152">
          <cell r="A152" t="str">
            <v>1793</v>
          </cell>
          <cell r="B152" t="str">
            <v>ISPRAVKA VRIJEDNOSTI DRUGIH KRATKOROČNIH POTRAŽIVANJA USLJED UMANJENJA-KONTO 1700</v>
          </cell>
          <cell r="C152">
            <v>0</v>
          </cell>
          <cell r="D152">
            <v>41062.339999999997</v>
          </cell>
          <cell r="E152">
            <v>0</v>
          </cell>
          <cell r="F152">
            <v>0</v>
          </cell>
          <cell r="G152">
            <v>-41062.339999999997</v>
          </cell>
        </row>
        <row r="153">
          <cell r="A153" t="str">
            <v>1795</v>
          </cell>
          <cell r="B153" t="str">
            <v>Ispravka vrijednosti drugih kratkoročnih potraživanja usljed umanjenja-konto 1750</v>
          </cell>
          <cell r="C153">
            <v>2993.86</v>
          </cell>
          <cell r="D153">
            <v>434697.35</v>
          </cell>
          <cell r="E153">
            <v>168175.9</v>
          </cell>
          <cell r="F153">
            <v>0</v>
          </cell>
          <cell r="G153">
            <v>-263527.58999999997</v>
          </cell>
        </row>
        <row r="154">
          <cell r="A154" t="str">
            <v>179501</v>
          </cell>
          <cell r="B154" t="str">
            <v>ISPRAVKA VRIJEDNOSTI DRUGIH KRATKOROČNIH POTRAŽIVANJA USLJED UMANJENJA-KONTO 17501</v>
          </cell>
          <cell r="C154">
            <v>0</v>
          </cell>
          <cell r="D154">
            <v>21458.67</v>
          </cell>
          <cell r="E154">
            <v>0</v>
          </cell>
          <cell r="F154">
            <v>0</v>
          </cell>
          <cell r="G154">
            <v>-21458.67</v>
          </cell>
        </row>
        <row r="155">
          <cell r="A155" t="str">
            <v>17951</v>
          </cell>
          <cell r="B155" t="str">
            <v>ISPRAVKA VRIJEDNOSTI DRUGIH KRATKOROČNIH POTRAŽIVANJA USLJED UMANJENJA-KONTO 1751</v>
          </cell>
          <cell r="C155">
            <v>0</v>
          </cell>
          <cell r="D155">
            <v>142810.20000000001</v>
          </cell>
          <cell r="E155">
            <v>0</v>
          </cell>
          <cell r="F155">
            <v>0</v>
          </cell>
          <cell r="G155">
            <v>-142810.20000000001</v>
          </cell>
        </row>
        <row r="156">
          <cell r="A156" t="str">
            <v>17952</v>
          </cell>
          <cell r="B156" t="str">
            <v>ISPRAVKA VRIJEDNOSTI DRUGIH KRATKOROČNIH POTRAŽIVANJA USLJED UMANJENJA-KONTO 1752</v>
          </cell>
          <cell r="C156">
            <v>0</v>
          </cell>
          <cell r="D156">
            <v>24758.32</v>
          </cell>
          <cell r="E156">
            <v>0</v>
          </cell>
          <cell r="F156">
            <v>0</v>
          </cell>
          <cell r="G156">
            <v>-24758.32</v>
          </cell>
        </row>
        <row r="157">
          <cell r="A157" t="str">
            <v>17953</v>
          </cell>
          <cell r="B157" t="str">
            <v>ISPRAVKA VRIJEDNOSTI DRUGIH KRATKOROČNIH POTRAŽIVANJA USLJED DISKONTOVANJA-KONTO 17101</v>
          </cell>
          <cell r="C157">
            <v>0</v>
          </cell>
          <cell r="D157">
            <v>10202.59</v>
          </cell>
          <cell r="E157">
            <v>0</v>
          </cell>
          <cell r="F157">
            <v>0</v>
          </cell>
          <cell r="G157">
            <v>-10202.59</v>
          </cell>
        </row>
        <row r="158">
          <cell r="A158" t="str">
            <v>1850</v>
          </cell>
          <cell r="B158" t="str">
            <v>Kratkoročni depoziti kod banaka, koji ulaze u sastav imovine za pokriće tehničkih rezervi neživotnih osiguranja</v>
          </cell>
          <cell r="C158">
            <v>242071.58</v>
          </cell>
          <cell r="D158">
            <v>242071.58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18640</v>
          </cell>
          <cell r="B159" t="str">
            <v>DRUGA KRATKOROČNA ULAGANJA, KOJA SE NE FINANSIRAJU IZ TEHNIČKIH REZERVISANJA-PLASMANI STRATESKIM PARTNERIMA</v>
          </cell>
          <cell r="C159">
            <v>1626944.11</v>
          </cell>
          <cell r="D159">
            <v>346424.85</v>
          </cell>
          <cell r="E159">
            <v>98000</v>
          </cell>
          <cell r="F159">
            <v>33502.879999999997</v>
          </cell>
          <cell r="G159">
            <v>1345016.3800000004</v>
          </cell>
        </row>
        <row r="160">
          <cell r="A160" t="str">
            <v>18641</v>
          </cell>
          <cell r="B160" t="str">
            <v>DRUGA KRATKOROČNA ULAGANJA, KOJA SE NE FINANSIRAJU IZ TEHNIČKIH REZERVISANJA-KAMATE NA PLASMANE STRATESKIM PARTNERIMA</v>
          </cell>
          <cell r="C160">
            <v>44550.9</v>
          </cell>
          <cell r="D160">
            <v>6172.52</v>
          </cell>
          <cell r="E160">
            <v>10495.09</v>
          </cell>
          <cell r="F160">
            <v>17931.87</v>
          </cell>
          <cell r="G160">
            <v>30941.600000000002</v>
          </cell>
        </row>
        <row r="161">
          <cell r="A161" t="str">
            <v>186418</v>
          </cell>
          <cell r="B161" t="str">
            <v>DRUGA KRATKOROČNA ULAGANJA, KOJA SE NE FINANSIRAJU IZ TEHNIČKIH REZERVISANJA-KAMATA LOVĆEN AUTO</v>
          </cell>
          <cell r="C161">
            <v>66974.59</v>
          </cell>
          <cell r="D161">
            <v>66974.570000000007</v>
          </cell>
          <cell r="E161">
            <v>16014.89</v>
          </cell>
          <cell r="F161">
            <v>16014.88</v>
          </cell>
          <cell r="G161">
            <v>2.99999999897409E-2</v>
          </cell>
        </row>
        <row r="162">
          <cell r="A162" t="str">
            <v>18648</v>
          </cell>
          <cell r="B162" t="str">
            <v>DRUGA KRATKOROČNA ULAGANJA, KOJA SE NE FINANSIRAJU IZ TEHNIČKIH REZERVISANJA- PLASMANI STRATESKIM PARTNERIMA-LOVĆEN AUTO</v>
          </cell>
          <cell r="C162">
            <v>3806753.73</v>
          </cell>
          <cell r="D162">
            <v>3177464.33</v>
          </cell>
          <cell r="E162">
            <v>0</v>
          </cell>
          <cell r="F162">
            <v>155852.06</v>
          </cell>
          <cell r="G162">
            <v>473437.33999999991</v>
          </cell>
        </row>
        <row r="163">
          <cell r="A163" t="str">
            <v>18690</v>
          </cell>
          <cell r="B163" t="str">
            <v>ISPRAVKA VRIJEDNOSTI DRUGIH FINANSIJSKIH ULAGANJA USLJED UMANJENJA-ISPRAVKA PLASMANA STRATESKIM PARTNERIMA</v>
          </cell>
          <cell r="C163">
            <v>4108.2</v>
          </cell>
          <cell r="D163">
            <v>223528.54</v>
          </cell>
          <cell r="E163">
            <v>0</v>
          </cell>
          <cell r="F163">
            <v>0</v>
          </cell>
          <cell r="G163">
            <v>-219420.34</v>
          </cell>
        </row>
        <row r="164">
          <cell r="A164" t="str">
            <v>186901</v>
          </cell>
          <cell r="B164" t="str">
            <v>ISPRAVKA VRIJEDNOSTI DRUGIH FINANSIJSKIH ULAGANJA USLJED DISKONTOVANJA-ISPRAVKA PLASMANA STRATESKIM PARTNERIMA</v>
          </cell>
          <cell r="C164">
            <v>0</v>
          </cell>
          <cell r="D164">
            <v>106470.87</v>
          </cell>
          <cell r="E164">
            <v>0</v>
          </cell>
          <cell r="F164">
            <v>0</v>
          </cell>
          <cell r="G164">
            <v>-106470.87</v>
          </cell>
        </row>
        <row r="165">
          <cell r="A165" t="str">
            <v>18698</v>
          </cell>
          <cell r="B165" t="str">
            <v>ISPRAVKA PLASMANA LOVĆEN AUTA</v>
          </cell>
          <cell r="C165">
            <v>0</v>
          </cell>
          <cell r="D165">
            <v>619853.57999999996</v>
          </cell>
          <cell r="E165">
            <v>0</v>
          </cell>
          <cell r="F165">
            <v>0</v>
          </cell>
          <cell r="G165">
            <v>-619853.57999999996</v>
          </cell>
        </row>
        <row r="166">
          <cell r="A166" t="str">
            <v>1920</v>
          </cell>
          <cell r="B166" t="str">
            <v>Odloženi troškovi sticanja osiguranja</v>
          </cell>
          <cell r="C166">
            <v>1951540.81</v>
          </cell>
          <cell r="D166">
            <v>1676637.25</v>
          </cell>
          <cell r="E166">
            <v>100132.45</v>
          </cell>
          <cell r="F166">
            <v>94846.93</v>
          </cell>
          <cell r="G166">
            <v>280189.08000000007</v>
          </cell>
        </row>
        <row r="167">
          <cell r="A167" t="str">
            <v>19208</v>
          </cell>
          <cell r="B167" t="str">
            <v>ODLOŽENI TROŠKOVI STICANJA OSIGURANJA-PROVIZIJA ZA OBRADU KREDITA TRIGLAV</v>
          </cell>
          <cell r="C167">
            <v>5139.16</v>
          </cell>
          <cell r="D167">
            <v>0</v>
          </cell>
          <cell r="E167">
            <v>0</v>
          </cell>
          <cell r="F167">
            <v>0</v>
          </cell>
          <cell r="G167">
            <v>5139.16</v>
          </cell>
        </row>
        <row r="168">
          <cell r="A168" t="str">
            <v>1921</v>
          </cell>
          <cell r="B168" t="str">
            <v>Umanjenje prenosne premije za troškove pribave osiguranja</v>
          </cell>
          <cell r="C168">
            <v>2259723.13</v>
          </cell>
          <cell r="D168">
            <v>25493.119999999999</v>
          </cell>
          <cell r="E168">
            <v>66316.78</v>
          </cell>
          <cell r="F168">
            <v>275082.52</v>
          </cell>
          <cell r="G168">
            <v>2025464.2699999996</v>
          </cell>
          <cell r="H168">
            <v>-208765.74000000002</v>
          </cell>
        </row>
        <row r="169">
          <cell r="A169" t="str">
            <v>1930</v>
          </cell>
          <cell r="B169" t="str">
            <v>DRUGI KRATKOROČNO ODLOŽENI TROŠKOVI-OTPREMNINE</v>
          </cell>
          <cell r="C169">
            <v>0.28999999999999998</v>
          </cell>
          <cell r="D169">
            <v>0.27</v>
          </cell>
          <cell r="E169">
            <v>0</v>
          </cell>
          <cell r="F169">
            <v>0</v>
          </cell>
          <cell r="G169">
            <v>1.9999999999999962E-2</v>
          </cell>
        </row>
        <row r="170">
          <cell r="A170" t="str">
            <v>1940</v>
          </cell>
          <cell r="B170" t="str">
            <v>Drugi kratkoročno odloženi rashodi-premija reosiguranja</v>
          </cell>
          <cell r="C170">
            <v>716264</v>
          </cell>
          <cell r="D170">
            <v>716264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19481</v>
          </cell>
          <cell r="B171" t="str">
            <v>Drugi kratkoročno odloženi rashodi-premija reosiguranja-TRIGLAV-RE</v>
          </cell>
          <cell r="C171">
            <v>39862</v>
          </cell>
          <cell r="D171">
            <v>39862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2013</v>
          </cell>
          <cell r="C172">
            <v>0</v>
          </cell>
          <cell r="D172">
            <v>1.71</v>
          </cell>
          <cell r="E172">
            <v>0</v>
          </cell>
          <cell r="F172">
            <v>0</v>
          </cell>
          <cell r="G172">
            <v>-1.71</v>
          </cell>
        </row>
        <row r="173">
          <cell r="A173" t="str">
            <v>2100</v>
          </cell>
          <cell r="B173" t="str">
            <v>Obaveze za neto plate</v>
          </cell>
          <cell r="C173">
            <v>289953.09000000003</v>
          </cell>
          <cell r="D173">
            <v>289989.42946900002</v>
          </cell>
          <cell r="E173">
            <v>562780.47</v>
          </cell>
          <cell r="F173">
            <v>563305.81000000006</v>
          </cell>
          <cell r="G173">
            <v>-561.67946900008246</v>
          </cell>
        </row>
        <row r="174">
          <cell r="A174" t="str">
            <v>21007</v>
          </cell>
          <cell r="B174" t="str">
            <v>OBAVEZE ZA NETO PLATE ZASTUPNICI DOPUNSKI RAD %</v>
          </cell>
          <cell r="C174">
            <v>0</v>
          </cell>
          <cell r="D174">
            <v>0</v>
          </cell>
          <cell r="E174">
            <v>27449.279999999999</v>
          </cell>
          <cell r="F174">
            <v>27449.279999999999</v>
          </cell>
          <cell r="G174">
            <v>0</v>
          </cell>
        </row>
        <row r="175">
          <cell r="A175" t="str">
            <v>21008</v>
          </cell>
          <cell r="B175" t="str">
            <v>OBAVEZE ZA NETO PLATE ZASTUPNICI DOPUNSKI RAD FIKSNO</v>
          </cell>
          <cell r="C175">
            <v>275.20999999999998</v>
          </cell>
          <cell r="D175">
            <v>275.20999999999998</v>
          </cell>
          <cell r="E175">
            <v>9424.19</v>
          </cell>
          <cell r="F175">
            <v>9424.19</v>
          </cell>
          <cell r="G175">
            <v>0</v>
          </cell>
        </row>
        <row r="176">
          <cell r="A176" t="str">
            <v>21009</v>
          </cell>
          <cell r="B176" t="str">
            <v>OBAVEZE ZA NETO PLATE ZASTUPNICI</v>
          </cell>
          <cell r="C176">
            <v>16660.11</v>
          </cell>
          <cell r="D176">
            <v>16659.080000000002</v>
          </cell>
          <cell r="E176">
            <v>76809.039999999994</v>
          </cell>
          <cell r="F176">
            <v>76284.600000000006</v>
          </cell>
          <cell r="G176">
            <v>525.46999999998661</v>
          </cell>
        </row>
        <row r="177">
          <cell r="A177" t="str">
            <v>2110</v>
          </cell>
          <cell r="B177" t="str">
            <v>Obaveze za nadoknade neto plata</v>
          </cell>
          <cell r="C177">
            <v>0</v>
          </cell>
          <cell r="D177">
            <v>0.88</v>
          </cell>
          <cell r="E177">
            <v>26010.18</v>
          </cell>
          <cell r="F177">
            <v>26010.18</v>
          </cell>
          <cell r="G177">
            <v>-0.88000000000101863</v>
          </cell>
        </row>
        <row r="178">
          <cell r="A178" t="str">
            <v>21109</v>
          </cell>
          <cell r="B178" t="str">
            <v>OBAVEZE ZA NADOKNADE NETO PLATA ZASTUPNICI</v>
          </cell>
          <cell r="C178">
            <v>1106.72</v>
          </cell>
          <cell r="D178">
            <v>1106.71</v>
          </cell>
          <cell r="E178">
            <v>7105.66</v>
          </cell>
          <cell r="F178">
            <v>7105.65</v>
          </cell>
          <cell r="G178">
            <v>2.0000000000436557E-2</v>
          </cell>
        </row>
        <row r="179">
          <cell r="A179" t="str">
            <v>2130</v>
          </cell>
          <cell r="B179" t="str">
            <v>Obaveze za doprinose iz bruto plata-doprinos PIO</v>
          </cell>
          <cell r="C179">
            <v>41666.980000000003</v>
          </cell>
          <cell r="D179">
            <v>41666.97</v>
          </cell>
          <cell r="E179">
            <v>128754.22</v>
          </cell>
          <cell r="F179">
            <v>128754.22</v>
          </cell>
          <cell r="G179">
            <v>1.0000000009313226E-2</v>
          </cell>
        </row>
        <row r="180">
          <cell r="A180" t="str">
            <v>21307</v>
          </cell>
          <cell r="B180" t="str">
            <v>OBAVEZE ZA DOPRINOSE IZ BRUTO PLATA-DOPRINOS PIO-ZASTUPNICI DOPUNSKI RAD %</v>
          </cell>
          <cell r="C180">
            <v>0</v>
          </cell>
          <cell r="D180">
            <v>0</v>
          </cell>
          <cell r="E180">
            <v>5417.61</v>
          </cell>
          <cell r="F180">
            <v>5417.61</v>
          </cell>
          <cell r="G180">
            <v>0</v>
          </cell>
        </row>
        <row r="181">
          <cell r="A181" t="str">
            <v>21308</v>
          </cell>
          <cell r="B181" t="str">
            <v>OBAVEZE ZA DOPRINOSE IZ BRUTO PLATA-DOPRINOS PIO-ZASTUPNICI DOPUNSKI RAD FIKSNO</v>
          </cell>
          <cell r="C181">
            <v>0</v>
          </cell>
          <cell r="D181">
            <v>0</v>
          </cell>
          <cell r="E181">
            <v>1873.38</v>
          </cell>
          <cell r="F181">
            <v>1873.38</v>
          </cell>
          <cell r="G181">
            <v>0</v>
          </cell>
        </row>
        <row r="182">
          <cell r="A182" t="str">
            <v>21309</v>
          </cell>
          <cell r="B182" t="str">
            <v>OBAVEZE ZA DOPRINOSE IZ BRUTO PLATA-DOPRINOS PIO-ZASTUPNICI</v>
          </cell>
          <cell r="C182">
            <v>10345.049999999999</v>
          </cell>
          <cell r="D182">
            <v>10345.07</v>
          </cell>
          <cell r="E182">
            <v>19449.07</v>
          </cell>
          <cell r="F182">
            <v>19449.07</v>
          </cell>
          <cell r="G182">
            <v>-2.0000000000436557E-2</v>
          </cell>
        </row>
        <row r="183">
          <cell r="A183" t="str">
            <v>2131</v>
          </cell>
          <cell r="B183" t="str">
            <v>Obaveze za doprinose iz bruto plata-doprinos zdravstva</v>
          </cell>
          <cell r="C183">
            <v>23611.47</v>
          </cell>
          <cell r="D183">
            <v>23611.119999999999</v>
          </cell>
          <cell r="E183">
            <v>72950.22</v>
          </cell>
          <cell r="F183">
            <v>72950.22</v>
          </cell>
          <cell r="G183">
            <v>0.35000000000582077</v>
          </cell>
        </row>
        <row r="184">
          <cell r="A184" t="str">
            <v>21318</v>
          </cell>
          <cell r="B184" t="str">
            <v>OBAVEZE ZA DOPRINOSE IZ BRUTO PLATA-DOPRINOS ZDRAVSTVA-ZASTUPNICI DOPUNSKI RAD FIKSNO</v>
          </cell>
          <cell r="C184">
            <v>0</v>
          </cell>
          <cell r="D184">
            <v>0</v>
          </cell>
          <cell r="E184">
            <v>75.22</v>
          </cell>
          <cell r="F184">
            <v>75.22</v>
          </cell>
          <cell r="G184">
            <v>0</v>
          </cell>
        </row>
        <row r="185">
          <cell r="A185" t="str">
            <v>21319</v>
          </cell>
          <cell r="B185" t="str">
            <v>OBAVEZE ZA DOPRINOSE IZ BRUTO PLATA-DOPRINOS ZDRAVSTVA-ZASTUPNICI</v>
          </cell>
          <cell r="C185">
            <v>4670.8</v>
          </cell>
          <cell r="D185">
            <v>4670.4399999999996</v>
          </cell>
          <cell r="E185">
            <v>11021.26</v>
          </cell>
          <cell r="F185">
            <v>11021.26</v>
          </cell>
          <cell r="G185">
            <v>0.36000000000058208</v>
          </cell>
        </row>
        <row r="186">
          <cell r="A186" t="str">
            <v>2132</v>
          </cell>
          <cell r="B186" t="str">
            <v>Obaveze za doprinose iz bruto plata-doprinos od nezaposlenosti</v>
          </cell>
          <cell r="C186">
            <v>1388.99</v>
          </cell>
          <cell r="D186">
            <v>1389.04</v>
          </cell>
          <cell r="E186">
            <v>4291.6099999999997</v>
          </cell>
          <cell r="F186">
            <v>4291.6099999999997</v>
          </cell>
          <cell r="G186">
            <v>-5.0000000000181899E-2</v>
          </cell>
        </row>
        <row r="187">
          <cell r="A187" t="str">
            <v>21328</v>
          </cell>
          <cell r="B187" t="str">
            <v>OBAVEZE ZA DOPRINOSE IZ BRUTO PLATA-DOPRINOS OD NEZAPOSLENOSTI-ZASTUPNICI DOPUNSKI RAD FIKSNO</v>
          </cell>
          <cell r="C187">
            <v>0</v>
          </cell>
          <cell r="D187">
            <v>0</v>
          </cell>
          <cell r="E187">
            <v>4.42</v>
          </cell>
          <cell r="F187">
            <v>4.42</v>
          </cell>
          <cell r="G187">
            <v>0</v>
          </cell>
        </row>
        <row r="188">
          <cell r="A188" t="str">
            <v>21329</v>
          </cell>
          <cell r="B188" t="str">
            <v>OBAVEZE ZA DOPRINOSE IZ BRUTO PLATA-DOPRINOS OD NEZAPOSLENOSTI-ZASTUPNICI</v>
          </cell>
          <cell r="C188">
            <v>274.8</v>
          </cell>
          <cell r="D188">
            <v>274.86</v>
          </cell>
          <cell r="E188">
            <v>648.34</v>
          </cell>
          <cell r="F188">
            <v>648.34</v>
          </cell>
          <cell r="G188">
            <v>-6.0000000000059117E-2</v>
          </cell>
        </row>
        <row r="189">
          <cell r="A189" t="str">
            <v>2140</v>
          </cell>
          <cell r="B189" t="str">
            <v>Obaveze za poreze iz bruto plata</v>
          </cell>
          <cell r="C189">
            <v>25000.5</v>
          </cell>
          <cell r="D189">
            <v>25000.52</v>
          </cell>
          <cell r="E189">
            <v>79975.7</v>
          </cell>
          <cell r="F189">
            <v>79975.7</v>
          </cell>
          <cell r="G189">
            <v>-2.0000000004074536E-2</v>
          </cell>
        </row>
        <row r="190">
          <cell r="A190" t="str">
            <v>21401</v>
          </cell>
          <cell r="B190" t="str">
            <v>OBAVEZE ZA POREZE IZ BRUTO PLATA-15% KRIZNI POREZ</v>
          </cell>
          <cell r="C190">
            <v>4076.54</v>
          </cell>
          <cell r="D190">
            <v>4107.1899999999996</v>
          </cell>
          <cell r="E190">
            <v>8116.77</v>
          </cell>
          <cell r="F190">
            <v>8116.77</v>
          </cell>
          <cell r="G190">
            <v>-30.649999999999636</v>
          </cell>
        </row>
        <row r="191">
          <cell r="A191" t="str">
            <v>214017</v>
          </cell>
          <cell r="B191" t="str">
            <v>OBAVEZE ZA POREZE IZ BRUTO PLATA-15% KRIZNI POREZ-ZASTUPNICI DOPUNSKI RAD %</v>
          </cell>
          <cell r="C191">
            <v>0</v>
          </cell>
          <cell r="D191">
            <v>0</v>
          </cell>
          <cell r="E191">
            <v>372.58</v>
          </cell>
          <cell r="F191">
            <v>372.58</v>
          </cell>
          <cell r="G191">
            <v>0</v>
          </cell>
        </row>
        <row r="192">
          <cell r="A192" t="str">
            <v>214018</v>
          </cell>
          <cell r="B192" t="str">
            <v>OBAVEZE ZA POREZE IZ BRUTO PLATA-15% KRIZNI POREZ-ZASTUPNICI DOPUNSKI RAD FIKSNO</v>
          </cell>
          <cell r="C192">
            <v>0</v>
          </cell>
          <cell r="D192">
            <v>0</v>
          </cell>
          <cell r="E192">
            <v>2.4</v>
          </cell>
          <cell r="F192">
            <v>2.4</v>
          </cell>
          <cell r="G192">
            <v>0</v>
          </cell>
        </row>
        <row r="193">
          <cell r="A193" t="str">
            <v>214019</v>
          </cell>
          <cell r="B193" t="str">
            <v>OBAVEZE ZA POREZE IZ BRUTO PLATA-15% KRIZNI POREZ-ZASTUPNICI</v>
          </cell>
          <cell r="C193">
            <v>293.79000000000002</v>
          </cell>
          <cell r="D193">
            <v>293.75</v>
          </cell>
          <cell r="E193">
            <v>349.27</v>
          </cell>
          <cell r="F193">
            <v>349.27</v>
          </cell>
          <cell r="G193">
            <v>4.0000000000020464E-2</v>
          </cell>
        </row>
        <row r="194">
          <cell r="A194" t="str">
            <v>21407</v>
          </cell>
          <cell r="B194" t="str">
            <v>OBAVEZE ZA POREZE IZ BRUTO PLATA-ZASTUPNICI DOPUNSKI RAD %</v>
          </cell>
          <cell r="C194">
            <v>0.02</v>
          </cell>
          <cell r="D194">
            <v>0</v>
          </cell>
          <cell r="E194">
            <v>3250.68</v>
          </cell>
          <cell r="F194">
            <v>3250.68</v>
          </cell>
          <cell r="G194">
            <v>1.999999999998181E-2</v>
          </cell>
        </row>
        <row r="195">
          <cell r="A195" t="str">
            <v>21408</v>
          </cell>
          <cell r="B195" t="str">
            <v>OBAVEZE ZA POREZE IZ BRUTO PLATA-ZASTUPNICI DOPUNSKI RAD FIKSNO</v>
          </cell>
          <cell r="C195">
            <v>0</v>
          </cell>
          <cell r="D195">
            <v>0</v>
          </cell>
          <cell r="E195">
            <v>1124.6600000000001</v>
          </cell>
          <cell r="F195">
            <v>1124.6600000000001</v>
          </cell>
          <cell r="G195">
            <v>0</v>
          </cell>
        </row>
        <row r="196">
          <cell r="A196" t="str">
            <v>21409</v>
          </cell>
          <cell r="B196" t="str">
            <v>OBAVEZE ZA POREZE IZ BRUTO PLATA-ZASTUPNICI</v>
          </cell>
          <cell r="C196">
            <v>6207.08</v>
          </cell>
          <cell r="D196">
            <v>6207.07</v>
          </cell>
          <cell r="E196">
            <v>11669.84</v>
          </cell>
          <cell r="F196">
            <v>11669.84</v>
          </cell>
          <cell r="G196">
            <v>1.0000000000218279E-2</v>
          </cell>
        </row>
        <row r="197">
          <cell r="A197" t="str">
            <v>2141</v>
          </cell>
          <cell r="B197" t="str">
            <v>Obaveze za poreze na ostala primanja zaposlenih-otpremnine</v>
          </cell>
          <cell r="C197">
            <v>50601.54</v>
          </cell>
          <cell r="D197">
            <v>50601.54</v>
          </cell>
          <cell r="E197">
            <v>3453.43</v>
          </cell>
          <cell r="F197">
            <v>4442.4399999999996</v>
          </cell>
          <cell r="G197">
            <v>-989.00999999999976</v>
          </cell>
        </row>
        <row r="198">
          <cell r="A198" t="str">
            <v>2151</v>
          </cell>
          <cell r="B198" t="str">
            <v>Obaveze za naknade za prevoz do radnog mjesta</v>
          </cell>
          <cell r="C198">
            <v>0</v>
          </cell>
          <cell r="D198">
            <v>0.01</v>
          </cell>
          <cell r="E198">
            <v>11941.05</v>
          </cell>
          <cell r="F198">
            <v>11941.05</v>
          </cell>
          <cell r="G198">
            <v>-1.0000000000218279E-2</v>
          </cell>
        </row>
        <row r="199">
          <cell r="A199" t="str">
            <v>21519</v>
          </cell>
          <cell r="B199" t="str">
            <v>OBAVEZE ZA NAKNADE ZA PREVOZ DO RADNOG MJESTA-ZASTUPNICI</v>
          </cell>
          <cell r="C199">
            <v>0</v>
          </cell>
          <cell r="D199">
            <v>0</v>
          </cell>
          <cell r="E199">
            <v>3480.9</v>
          </cell>
          <cell r="F199">
            <v>3480.9</v>
          </cell>
          <cell r="G199">
            <v>0</v>
          </cell>
        </row>
        <row r="200">
          <cell r="A200" t="str">
            <v>2180</v>
          </cell>
          <cell r="B200" t="str">
            <v>Druge kratkoročne obaveze prema zaposlenima-otpremnine neto</v>
          </cell>
          <cell r="C200">
            <v>146217.65</v>
          </cell>
          <cell r="D200">
            <v>146217.91</v>
          </cell>
          <cell r="E200">
            <v>34918.019999999997</v>
          </cell>
          <cell r="F200">
            <v>44918.02</v>
          </cell>
          <cell r="G200">
            <v>-10000.260000000009</v>
          </cell>
        </row>
        <row r="201">
          <cell r="A201" t="str">
            <v>22</v>
          </cell>
          <cell r="B201" t="str">
            <v>KRATKOROČNE OBAVEZE IZ NEPOSREDNIH POSLOVA OSIGURANJA</v>
          </cell>
          <cell r="C201">
            <v>86.5</v>
          </cell>
          <cell r="D201">
            <v>86.5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2200</v>
          </cell>
          <cell r="B202" t="str">
            <v>Obaveze prema osiguravačima i osiguranicima za iznose naknada šteta u državi-pravna lica</v>
          </cell>
          <cell r="C202">
            <v>4333.1500699999997</v>
          </cell>
          <cell r="D202">
            <v>223249.42</v>
          </cell>
          <cell r="E202">
            <v>1408248.85</v>
          </cell>
          <cell r="F202">
            <v>1525215.18</v>
          </cell>
          <cell r="G202">
            <v>-335882.59992999979</v>
          </cell>
        </row>
        <row r="203">
          <cell r="A203" t="str">
            <v>2201</v>
          </cell>
          <cell r="B203" t="str">
            <v>Obaveze prema osiguravačima i osiguranicima za iznose naknada šteta u državi -fizička lica</v>
          </cell>
          <cell r="C203">
            <v>15.000069999999999</v>
          </cell>
          <cell r="D203">
            <v>67269.150169999994</v>
          </cell>
          <cell r="E203">
            <v>2262455.14</v>
          </cell>
          <cell r="F203">
            <v>2369744.17</v>
          </cell>
          <cell r="G203">
            <v>-174543.1801</v>
          </cell>
        </row>
        <row r="204">
          <cell r="A204" t="str">
            <v>2202</v>
          </cell>
          <cell r="B204" t="str">
            <v>Obaveze prema osiguravačima i osiguranicima za iznose naknada šteta u državi-životna osiguranja</v>
          </cell>
          <cell r="C204">
            <v>426559.21</v>
          </cell>
          <cell r="D204">
            <v>426559.21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2270</v>
          </cell>
          <cell r="B205" t="str">
            <v>Druge kratkoročne obaveze iz neposrednih poslova osiguranja u državi</v>
          </cell>
          <cell r="C205">
            <v>39908.83</v>
          </cell>
          <cell r="D205">
            <v>127906.19</v>
          </cell>
          <cell r="E205">
            <v>32640.959999999999</v>
          </cell>
          <cell r="F205">
            <v>9876.19</v>
          </cell>
          <cell r="G205">
            <v>-65232.590000000004</v>
          </cell>
        </row>
        <row r="206">
          <cell r="A206" t="str">
            <v>2300</v>
          </cell>
          <cell r="B206" t="str">
            <v>Obaveze prema osiguravajućim društvima za premije saosiguranja u državi</v>
          </cell>
          <cell r="C206">
            <v>60169.84</v>
          </cell>
          <cell r="D206">
            <v>151893.32</v>
          </cell>
          <cell r="E206">
            <v>91863.25</v>
          </cell>
          <cell r="F206">
            <v>0</v>
          </cell>
          <cell r="G206">
            <v>139.76999999998952</v>
          </cell>
        </row>
        <row r="207">
          <cell r="A207" t="str">
            <v>2330</v>
          </cell>
          <cell r="B207" t="str">
            <v>Obaveze prema reosiguravajućim društvima za premije reosiguranja u inostranstvu članice Evropske unije</v>
          </cell>
          <cell r="C207">
            <v>139053.41</v>
          </cell>
          <cell r="D207">
            <v>488844.73</v>
          </cell>
          <cell r="E207">
            <v>225099.28</v>
          </cell>
          <cell r="F207">
            <v>383199.54</v>
          </cell>
          <cell r="G207">
            <v>-507891.57999999996</v>
          </cell>
        </row>
        <row r="208">
          <cell r="A208" t="str">
            <v>2338</v>
          </cell>
          <cell r="B208" t="str">
            <v>Obaveze prema reosiguravajućim društvima za premije reosiguranja u inostranstvu-povezana pravna lica Triglav</v>
          </cell>
          <cell r="C208">
            <v>0</v>
          </cell>
          <cell r="D208">
            <v>802473.87</v>
          </cell>
          <cell r="E208">
            <v>0</v>
          </cell>
          <cell r="F208">
            <v>285041.43</v>
          </cell>
          <cell r="G208">
            <v>-1087515.3</v>
          </cell>
        </row>
        <row r="209">
          <cell r="A209" t="str">
            <v>23380</v>
          </cell>
          <cell r="B209" t="str">
            <v>Obaveze prema reosiguravajućim društvima za premije reosiguranja u inostranstvu-povezana pravna lica Triglav RE</v>
          </cell>
          <cell r="C209">
            <v>99014.25</v>
          </cell>
          <cell r="D209">
            <v>520543.61</v>
          </cell>
          <cell r="E209">
            <v>527507.38</v>
          </cell>
          <cell r="F209">
            <v>518406.42</v>
          </cell>
          <cell r="G209">
            <v>-412428.39999999997</v>
          </cell>
        </row>
        <row r="210">
          <cell r="A210" t="str">
            <v>2400</v>
          </cell>
          <cell r="B210" t="str">
            <v>OBAVEZE PREMA OSIGURAVAJUĆIM DRUŠTVIMA ZA UDJELE U NAKNADAMA ŠTETA IZ SAOSIGURANJA U DRŽAVI</v>
          </cell>
          <cell r="C210">
            <v>0</v>
          </cell>
          <cell r="D210">
            <v>10657.66</v>
          </cell>
          <cell r="E210">
            <v>10657.64</v>
          </cell>
          <cell r="F210">
            <v>0</v>
          </cell>
          <cell r="G210">
            <v>-2.0000000000436557E-2</v>
          </cell>
        </row>
        <row r="211">
          <cell r="A211" t="str">
            <v>2510</v>
          </cell>
          <cell r="B211" t="str">
            <v>Obaveze prema drugim osiguravajućim društvima za refundaciju isplaćenih šteta u državi -uslužne štete</v>
          </cell>
          <cell r="C211">
            <v>1627700.02</v>
          </cell>
          <cell r="D211">
            <v>1648686.34</v>
          </cell>
          <cell r="E211">
            <v>128177.61</v>
          </cell>
          <cell r="F211">
            <v>134071.65</v>
          </cell>
          <cell r="G211">
            <v>-26880.360000000059</v>
          </cell>
        </row>
        <row r="212">
          <cell r="A212" t="str">
            <v>2550</v>
          </cell>
          <cell r="B212" t="str">
            <v>Poreske obaveze iz poslova osiguranja</v>
          </cell>
          <cell r="C212">
            <v>12851278.450463001</v>
          </cell>
          <cell r="D212">
            <v>15052996.401958</v>
          </cell>
          <cell r="E212">
            <v>277166.21999999997</v>
          </cell>
          <cell r="F212">
            <v>428209.73</v>
          </cell>
          <cell r="G212">
            <v>-2352761.461494999</v>
          </cell>
        </row>
        <row r="213">
          <cell r="A213" t="str">
            <v>25501</v>
          </cell>
          <cell r="B213" t="str">
            <v>PORESKE OBAVEZE IZ POSLOVA OSIGURANJA-GRANIČNO OSIGURANJE</v>
          </cell>
          <cell r="C213">
            <v>4144.79</v>
          </cell>
          <cell r="D213">
            <v>2931.42</v>
          </cell>
          <cell r="E213">
            <v>0</v>
          </cell>
          <cell r="F213">
            <v>0</v>
          </cell>
          <cell r="G213">
            <v>1213.3699999999999</v>
          </cell>
        </row>
        <row r="214">
          <cell r="A214" t="str">
            <v>2560</v>
          </cell>
          <cell r="B214" t="str">
            <v>OBAVEZE ZA POŽARNU TAKSU NA PREMIJE OSIGURANJA</v>
          </cell>
          <cell r="C214">
            <v>12914.59</v>
          </cell>
          <cell r="D214">
            <v>17463.88</v>
          </cell>
          <cell r="E214">
            <v>13134.59</v>
          </cell>
          <cell r="F214">
            <v>12753.18</v>
          </cell>
          <cell r="G214">
            <v>-4167.880000000001</v>
          </cell>
        </row>
        <row r="215">
          <cell r="A215" t="str">
            <v>2561</v>
          </cell>
          <cell r="B215" t="str">
            <v>DOPRINOS ZA PREVENTIVU</v>
          </cell>
          <cell r="C215">
            <v>-2.8389999999999999E-3</v>
          </cell>
          <cell r="D215">
            <v>7.1617E-2</v>
          </cell>
          <cell r="E215">
            <v>0</v>
          </cell>
          <cell r="F215">
            <v>0</v>
          </cell>
          <cell r="G215">
            <v>-7.4455999999999994E-2</v>
          </cell>
        </row>
        <row r="216">
          <cell r="A216" t="str">
            <v>2570</v>
          </cell>
          <cell r="B216" t="str">
            <v>Ostale kratkoročne obaveze iz poslova osiguranja u državi</v>
          </cell>
          <cell r="C216">
            <v>0</v>
          </cell>
          <cell r="D216">
            <v>0</v>
          </cell>
          <cell r="E216">
            <v>18741.98</v>
          </cell>
          <cell r="F216">
            <v>18741.98</v>
          </cell>
          <cell r="G216">
            <v>0</v>
          </cell>
        </row>
        <row r="217">
          <cell r="A217" t="str">
            <v>2630</v>
          </cell>
          <cell r="B217" t="str">
            <v>Kratkoročni  krediti od banaka</v>
          </cell>
          <cell r="C217">
            <v>0</v>
          </cell>
          <cell r="D217">
            <v>0</v>
          </cell>
          <cell r="E217">
            <v>251432.22</v>
          </cell>
          <cell r="F217">
            <v>251432.22</v>
          </cell>
          <cell r="G217">
            <v>0</v>
          </cell>
        </row>
        <row r="218">
          <cell r="A218" t="str">
            <v>2700</v>
          </cell>
          <cell r="B218" t="str">
            <v>Obaveze na ime poreza na dodatu vrijednost na usluge zakupa</v>
          </cell>
          <cell r="C218">
            <v>7337.42</v>
          </cell>
          <cell r="D218">
            <v>10125.18</v>
          </cell>
          <cell r="E218">
            <v>6676.86</v>
          </cell>
          <cell r="F218">
            <v>6690.66</v>
          </cell>
          <cell r="G218">
            <v>-2801.5600000000004</v>
          </cell>
        </row>
        <row r="219">
          <cell r="A219" t="str">
            <v>2701</v>
          </cell>
          <cell r="B219" t="str">
            <v>Obaveze na ime poreza na dodatu vrijednost na druge usluge iz inostranstva</v>
          </cell>
          <cell r="C219">
            <v>26494.07</v>
          </cell>
          <cell r="D219">
            <v>32831.64</v>
          </cell>
          <cell r="E219">
            <v>4370.1400000000003</v>
          </cell>
          <cell r="F219">
            <v>17820.349999999999</v>
          </cell>
          <cell r="G219">
            <v>-19787.78</v>
          </cell>
        </row>
        <row r="220">
          <cell r="A220" t="str">
            <v>2702</v>
          </cell>
          <cell r="B220" t="str">
            <v>OBAVEZE NA IME POREZA NA DODATU VRIJEDNOST PLAĆEN PRI UVOZU</v>
          </cell>
          <cell r="C220">
            <v>1253.98</v>
          </cell>
          <cell r="D220">
            <v>2733.01</v>
          </cell>
          <cell r="E220">
            <v>0</v>
          </cell>
          <cell r="F220">
            <v>0</v>
          </cell>
          <cell r="G220">
            <v>-1479.0300000000002</v>
          </cell>
        </row>
        <row r="221">
          <cell r="A221" t="str">
            <v>2710</v>
          </cell>
          <cell r="B221" t="str">
            <v>Kratkoročne obaveze za poreze i doprinose iz dobitka</v>
          </cell>
          <cell r="C221">
            <v>156.93</v>
          </cell>
          <cell r="D221">
            <v>0</v>
          </cell>
          <cell r="E221">
            <v>0</v>
          </cell>
          <cell r="F221">
            <v>0</v>
          </cell>
          <cell r="G221">
            <v>156.93</v>
          </cell>
        </row>
        <row r="222">
          <cell r="A222" t="str">
            <v>27201</v>
          </cell>
          <cell r="B222" t="str">
            <v>Kratkoročne obaveze poslodavca za poreze i doprinose na isplaćene plate-doprinos PIO</v>
          </cell>
          <cell r="C222">
            <v>15277.52</v>
          </cell>
          <cell r="D222">
            <v>15277.52</v>
          </cell>
          <cell r="E222">
            <v>47208.73</v>
          </cell>
          <cell r="F222">
            <v>47208.73</v>
          </cell>
          <cell r="G222">
            <v>0</v>
          </cell>
        </row>
        <row r="223">
          <cell r="A223" t="str">
            <v>272017</v>
          </cell>
          <cell r="B223" t="str">
            <v>KRATKOROČNE OBAVEZE POSLODAVCA ZA POREZE I DOPRINOSE NA ISPLAĆENE PLATE-DOPRINOS PIO-ZASTUPNICI DOPUNSKI RAD %</v>
          </cell>
          <cell r="C223">
            <v>0</v>
          </cell>
          <cell r="D223">
            <v>0</v>
          </cell>
          <cell r="E223">
            <v>1986.46</v>
          </cell>
          <cell r="F223">
            <v>1986.46</v>
          </cell>
          <cell r="G223">
            <v>0</v>
          </cell>
        </row>
        <row r="224">
          <cell r="A224" t="str">
            <v>272018</v>
          </cell>
          <cell r="B224" t="str">
            <v>KRATKOROČNE OBAVEZE POSLODAVCA ZA POREZE I DOPRINOSE NA ISPLAĆENE PLATE-DOPRINOS PIO-ZASTUPNICI DOPUNSKI RAD FIKSNO</v>
          </cell>
          <cell r="C224">
            <v>0</v>
          </cell>
          <cell r="D224">
            <v>0</v>
          </cell>
          <cell r="E224">
            <v>686.94</v>
          </cell>
          <cell r="F224">
            <v>686.94</v>
          </cell>
          <cell r="G224">
            <v>0</v>
          </cell>
        </row>
        <row r="225">
          <cell r="A225" t="str">
            <v>272019</v>
          </cell>
          <cell r="B225" t="str">
            <v>KRATKOROČNE OBAVEZE POSLODAVCA ZA POREZE I DOPRINOSE NA ISPLAĆENE PLATE-DOPRINOS PIO-ZASTUPNICI</v>
          </cell>
          <cell r="C225">
            <v>3792.95</v>
          </cell>
          <cell r="D225">
            <v>3793.85</v>
          </cell>
          <cell r="E225">
            <v>7131.84</v>
          </cell>
          <cell r="F225">
            <v>7130.94</v>
          </cell>
          <cell r="G225">
            <v>0</v>
          </cell>
        </row>
        <row r="226">
          <cell r="A226" t="str">
            <v>27202</v>
          </cell>
          <cell r="B226" t="str">
            <v>Kratkoročne obaveze poslodavca za poreze i doprinose na isplaćene plate-doprinos zdravstva</v>
          </cell>
          <cell r="C226">
            <v>11942.71</v>
          </cell>
          <cell r="D226">
            <v>11942.72</v>
          </cell>
          <cell r="E226">
            <v>36901.79</v>
          </cell>
          <cell r="F226">
            <v>36901.79</v>
          </cell>
          <cell r="G226">
            <v>-1.0000000002037268E-2</v>
          </cell>
        </row>
        <row r="227">
          <cell r="A227" t="str">
            <v>272028</v>
          </cell>
          <cell r="B227" t="str">
            <v>KRATKOROČNE OBAVEZE POSLODAVCA ZA POREZE I DOPRINOSE NA ISPLAĆENE PLATE-DOPRINOS ZDRAVSTVA-ZASTUPNICI DOPUNSKI RAD FIKSNO</v>
          </cell>
          <cell r="C227">
            <v>0</v>
          </cell>
          <cell r="D227">
            <v>0</v>
          </cell>
          <cell r="E227">
            <v>38.049999999999997</v>
          </cell>
          <cell r="F227">
            <v>38.049999999999997</v>
          </cell>
          <cell r="G227">
            <v>0</v>
          </cell>
        </row>
        <row r="228">
          <cell r="A228" t="str">
            <v>272029</v>
          </cell>
          <cell r="B228" t="str">
            <v>KRATKOROČNE OBAVEZE POSLODAVCA ZA POREZE I DOPRINOSE NA ISPLAĆENE PLATE-DOPRINOS ZDRAVSTVA-ZASTUPNICI</v>
          </cell>
          <cell r="C228">
            <v>2362.5300000000002</v>
          </cell>
          <cell r="D228">
            <v>2362.5300000000002</v>
          </cell>
          <cell r="E228">
            <v>5574.76</v>
          </cell>
          <cell r="F228">
            <v>5574.76</v>
          </cell>
          <cell r="G228">
            <v>0</v>
          </cell>
        </row>
        <row r="229">
          <cell r="A229" t="str">
            <v>27203</v>
          </cell>
          <cell r="B229" t="str">
            <v>Kratkoročne obaveze poslodavca za poreze i doprinose na isplaćene plate-doprinos od nezaposlenosti</v>
          </cell>
          <cell r="C229">
            <v>1388.99</v>
          </cell>
          <cell r="D229">
            <v>1389.09</v>
          </cell>
          <cell r="E229">
            <v>4291.6099999999997</v>
          </cell>
          <cell r="F229">
            <v>4291.6099999999997</v>
          </cell>
          <cell r="G229">
            <v>-9.9999999999454303E-2</v>
          </cell>
        </row>
        <row r="230">
          <cell r="A230" t="str">
            <v>272038</v>
          </cell>
          <cell r="B230" t="str">
            <v>KRATKOROČNE OBAVEZE POSLODAVCA ZA POREZE I DOPRINOSE NA ISPLAĆENE PLATE-DOPRINOS OD NEZAPOSLENOSTI-ZASTUPNICI DOPUNSKI RAD FIKSNO</v>
          </cell>
          <cell r="C230">
            <v>0</v>
          </cell>
          <cell r="D230">
            <v>0</v>
          </cell>
          <cell r="E230">
            <v>4.42</v>
          </cell>
          <cell r="F230">
            <v>4.42</v>
          </cell>
          <cell r="G230">
            <v>0</v>
          </cell>
        </row>
        <row r="231">
          <cell r="A231" t="str">
            <v>272039</v>
          </cell>
          <cell r="B231" t="str">
            <v>KRATKOROČNE OBAVEZE POSLODAVCA ZA POREZE I DOPRINOSE NA ISPLAĆENE PLATE-DOPRINOS OD NEZAPOSLENOSTI-ZASTUPNICI</v>
          </cell>
          <cell r="C231">
            <v>274.8</v>
          </cell>
          <cell r="D231">
            <v>274.95999999999998</v>
          </cell>
          <cell r="E231">
            <v>648.34</v>
          </cell>
          <cell r="F231">
            <v>648.34</v>
          </cell>
          <cell r="G231">
            <v>-0.15999999999996817</v>
          </cell>
        </row>
        <row r="232">
          <cell r="A232" t="str">
            <v>27204</v>
          </cell>
          <cell r="B232" t="str">
            <v>Kratkoročne obaveze poslodavca za poreze i doprinose na isplaćene plate-prirez na porez</v>
          </cell>
          <cell r="C232">
            <v>597.09</v>
          </cell>
          <cell r="D232">
            <v>186.33</v>
          </cell>
          <cell r="E232">
            <v>11196.93</v>
          </cell>
          <cell r="F232">
            <v>10983.02</v>
          </cell>
          <cell r="G232">
            <v>624.67000000000007</v>
          </cell>
        </row>
        <row r="233">
          <cell r="A233" t="str">
            <v>272041</v>
          </cell>
          <cell r="B233" t="str">
            <v>Kratkoročne obaveze poslodavca za poreze i doprinose na isplaćene plate-prirez na porez za otpremnine i jubilarne nagrade</v>
          </cell>
          <cell r="C233">
            <v>7551.63</v>
          </cell>
          <cell r="D233">
            <v>7372.98</v>
          </cell>
          <cell r="E233">
            <v>518.01</v>
          </cell>
          <cell r="F233">
            <v>646.58000000000004</v>
          </cell>
          <cell r="G233">
            <v>50.080000000000496</v>
          </cell>
        </row>
        <row r="234">
          <cell r="A234" t="str">
            <v>272047</v>
          </cell>
          <cell r="B234" t="str">
            <v>KRATKOROČNE OBAVEZE POSLODAVCA ZA POREZE I DOPRINOSE NA ISPLAĆENE PLATE-PRIREZ NA POREZ-ZASTUPNICI DOPUNSKI RAD %</v>
          </cell>
          <cell r="C234">
            <v>0</v>
          </cell>
          <cell r="D234">
            <v>0</v>
          </cell>
          <cell r="E234">
            <v>432.65</v>
          </cell>
          <cell r="F234">
            <v>432.65</v>
          </cell>
          <cell r="G234">
            <v>0</v>
          </cell>
        </row>
        <row r="235">
          <cell r="A235" t="str">
            <v>272048</v>
          </cell>
          <cell r="B235" t="str">
            <v>KRATKOROČNE OBAVEZE POSLODAVCA ZA POREZE I DOPRINOSE NA ISPLAĆENE PLATE-PRIREZ NA POREZ-ZASTUPNICI DOPUNSKI RAD FIKSNO</v>
          </cell>
          <cell r="C235">
            <v>0</v>
          </cell>
          <cell r="D235">
            <v>0</v>
          </cell>
          <cell r="E235">
            <v>154.71</v>
          </cell>
          <cell r="F235">
            <v>154.71</v>
          </cell>
          <cell r="G235">
            <v>0</v>
          </cell>
        </row>
        <row r="236">
          <cell r="A236" t="str">
            <v>272049</v>
          </cell>
          <cell r="B236" t="str">
            <v>KRATKOROČNE OBAVEZE POSLODAVCA ZA POREZE I DOPRINOSE NA ISPLAĆENE PLATE-PRIREZ NA POREZ-ZASTUPNICI</v>
          </cell>
          <cell r="C236">
            <v>0</v>
          </cell>
          <cell r="D236">
            <v>0.08</v>
          </cell>
          <cell r="E236">
            <v>1553.82</v>
          </cell>
          <cell r="F236">
            <v>1553.82</v>
          </cell>
          <cell r="G236">
            <v>-7.999999999992724E-2</v>
          </cell>
        </row>
        <row r="237">
          <cell r="A237" t="str">
            <v>27205</v>
          </cell>
          <cell r="B237" t="str">
            <v>Kratkoročne obaveze poslodavca za poreze i doprinose na isplaćene plate-doprinos privrednoj komori</v>
          </cell>
          <cell r="C237">
            <v>0.26</v>
          </cell>
          <cell r="D237">
            <v>0</v>
          </cell>
          <cell r="E237">
            <v>2228.75</v>
          </cell>
          <cell r="F237">
            <v>2228.75</v>
          </cell>
          <cell r="G237">
            <v>0.26000000000021828</v>
          </cell>
        </row>
        <row r="238">
          <cell r="A238" t="str">
            <v>272058</v>
          </cell>
          <cell r="B238" t="str">
            <v>KRATKOROČNE OBAVEZE POSLODAVCA ZA POREZE I DOPRINOSE NA ISPLAĆENE PLATE-DOPRINOS PRIVREDNOJ KOMORI-ZASTUPNICI DOPUNSKI RAD FIKSNO</v>
          </cell>
          <cell r="C238">
            <v>0</v>
          </cell>
          <cell r="D238">
            <v>0</v>
          </cell>
          <cell r="E238">
            <v>2.39</v>
          </cell>
          <cell r="F238">
            <v>2.39</v>
          </cell>
          <cell r="G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PRIVREDNOJ KOMORI-ZASTUPNICI</v>
          </cell>
          <cell r="C239">
            <v>0.75</v>
          </cell>
          <cell r="D239">
            <v>0</v>
          </cell>
          <cell r="E239">
            <v>323.24</v>
          </cell>
          <cell r="F239">
            <v>323.24</v>
          </cell>
          <cell r="G239">
            <v>0.75</v>
          </cell>
        </row>
        <row r="240">
          <cell r="A240" t="str">
            <v>27206</v>
          </cell>
          <cell r="B240" t="str">
            <v>Kratkoročne obaveze poslodavca za poreze i doprinose na isplaćene plate-doprinos sindikata-0.2%</v>
          </cell>
          <cell r="C240">
            <v>7.0000000000000007E-2</v>
          </cell>
          <cell r="D240">
            <v>0</v>
          </cell>
          <cell r="E240">
            <v>1615.59</v>
          </cell>
          <cell r="F240">
            <v>1615.59</v>
          </cell>
          <cell r="G240">
            <v>6.9999999999936335E-2</v>
          </cell>
        </row>
        <row r="241">
          <cell r="A241" t="str">
            <v>272068</v>
          </cell>
          <cell r="B241" t="str">
            <v>KRATKOROČNE OBAVEZE POSLODAVCA ZA POREZE I DOPRINOSE NA ISPLAĆENE PLATE-DOPRINOS SINDIKATA-0.2%-ZASTUPNICI DOPUNSKI RAD FIKSNO</v>
          </cell>
          <cell r="C241">
            <v>0</v>
          </cell>
          <cell r="D241">
            <v>0</v>
          </cell>
          <cell r="E241">
            <v>1.77</v>
          </cell>
          <cell r="F241">
            <v>1.77</v>
          </cell>
          <cell r="G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SINDIKATA-0.2%-ZASTUPNICI</v>
          </cell>
          <cell r="C242">
            <v>70.12</v>
          </cell>
          <cell r="D242">
            <v>70.099999999999994</v>
          </cell>
          <cell r="E242">
            <v>229.13</v>
          </cell>
          <cell r="F242">
            <v>229.13</v>
          </cell>
          <cell r="G242">
            <v>2.0000000000010232E-2</v>
          </cell>
        </row>
        <row r="243">
          <cell r="A243" t="str">
            <v>27207</v>
          </cell>
          <cell r="B243" t="str">
            <v>Kratkoročne obaveze poslodavca za poreze i doprinose na isplaćene plate-doprinos fondu rada</v>
          </cell>
          <cell r="C243">
            <v>555.12</v>
          </cell>
          <cell r="D243">
            <v>555.59</v>
          </cell>
          <cell r="E243">
            <v>1716.68</v>
          </cell>
          <cell r="F243">
            <v>1716.68</v>
          </cell>
          <cell r="G243">
            <v>-0.47000000000002728</v>
          </cell>
        </row>
        <row r="244">
          <cell r="A244" t="str">
            <v>272078</v>
          </cell>
          <cell r="B244" t="str">
            <v>KRATKOROČNE OBAVEZE POSLODAVCA ZA POREZE I DOPRINOSE NA ISPLAĆENE PLATE-DOPRINOS FONDU RADA-ZASTUPNICI DOPUNSKI RAD FIKSNO</v>
          </cell>
          <cell r="C244">
            <v>0</v>
          </cell>
          <cell r="D244">
            <v>0</v>
          </cell>
          <cell r="E244">
            <v>1.77</v>
          </cell>
          <cell r="F244">
            <v>1.77</v>
          </cell>
          <cell r="G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PLATE-DOPRINOS FONDU RADA-ZASTUPNICI</v>
          </cell>
          <cell r="C245">
            <v>39.81</v>
          </cell>
          <cell r="D245">
            <v>40.08</v>
          </cell>
          <cell r="E245">
            <v>259.36</v>
          </cell>
          <cell r="F245">
            <v>259.36</v>
          </cell>
          <cell r="G245">
            <v>-0.26999999999998181</v>
          </cell>
        </row>
        <row r="246">
          <cell r="A246" t="str">
            <v>2730</v>
          </cell>
          <cell r="B246" t="str">
            <v>Kratkoročne obaveze prema dobavljačima u zemlji za sredstva rada</v>
          </cell>
          <cell r="C246">
            <v>13526.2</v>
          </cell>
          <cell r="D246">
            <v>63714.83</v>
          </cell>
          <cell r="E246">
            <v>129300.43</v>
          </cell>
          <cell r="F246">
            <v>120524.97</v>
          </cell>
          <cell r="G246">
            <v>-41413.170000000013</v>
          </cell>
        </row>
        <row r="247">
          <cell r="A247" t="str">
            <v>2731</v>
          </cell>
          <cell r="B247" t="str">
            <v>Kratkoročne obaveze prema dobavljačima u zemlji za robu i usluge</v>
          </cell>
          <cell r="C247">
            <v>141423.70143399999</v>
          </cell>
          <cell r="D247">
            <v>485304.919941</v>
          </cell>
          <cell r="E247">
            <v>1304174.3400000001</v>
          </cell>
          <cell r="F247">
            <v>1149339.33</v>
          </cell>
          <cell r="G247">
            <v>-189046.208507</v>
          </cell>
        </row>
        <row r="248">
          <cell r="A248" t="str">
            <v>27320</v>
          </cell>
          <cell r="B248" t="str">
            <v>Kratkoročne obaveze prema dobavljačima u zemlji povezana pravna lica-LOVĆEN AUTO</v>
          </cell>
          <cell r="C248">
            <v>20551.189999999999</v>
          </cell>
          <cell r="D248">
            <v>39181.910000000003</v>
          </cell>
          <cell r="E248">
            <v>473800.18</v>
          </cell>
          <cell r="F248">
            <v>475239.43</v>
          </cell>
          <cell r="G248">
            <v>-20069.97000000003</v>
          </cell>
        </row>
        <row r="249">
          <cell r="A249" t="str">
            <v>27321</v>
          </cell>
          <cell r="B249" t="str">
            <v>Kratkoročne obaveze prema dobavljačima u zemlji povezana pravna lica-LOVĆEN ŽIVOT</v>
          </cell>
          <cell r="C249">
            <v>0</v>
          </cell>
          <cell r="D249">
            <v>7148.63</v>
          </cell>
          <cell r="E249">
            <v>21445.8</v>
          </cell>
          <cell r="F249">
            <v>14297.2</v>
          </cell>
          <cell r="G249">
            <v>-3.0000000002473826E-2</v>
          </cell>
        </row>
        <row r="250">
          <cell r="A250" t="str">
            <v>2733</v>
          </cell>
          <cell r="B250" t="str">
            <v>Kratkoročne obaveze prema dobavljačima u inostranstvu</v>
          </cell>
          <cell r="C250">
            <v>671.28</v>
          </cell>
          <cell r="D250">
            <v>25360.01</v>
          </cell>
          <cell r="E250">
            <v>104454.22</v>
          </cell>
          <cell r="F250">
            <v>82612.350000000006</v>
          </cell>
          <cell r="G250">
            <v>-2846.8600000000006</v>
          </cell>
        </row>
        <row r="251">
          <cell r="A251" t="str">
            <v>2738</v>
          </cell>
          <cell r="B251" t="str">
            <v>Kratkoročne obaveze prema dobavljačima u inostranstvu povezana pravna lica-TRIGLAV</v>
          </cell>
          <cell r="C251">
            <v>0</v>
          </cell>
          <cell r="D251">
            <v>3493.76</v>
          </cell>
          <cell r="E251">
            <v>14573.42</v>
          </cell>
          <cell r="F251">
            <v>16764.66</v>
          </cell>
          <cell r="G251">
            <v>-5685</v>
          </cell>
        </row>
        <row r="252">
          <cell r="A252" t="str">
            <v>27381</v>
          </cell>
          <cell r="B252" t="str">
            <v>KRATKOROČNE OBAVEZE PREMA DOBAVLJAČIMA U INOSTRANSTVU POVEZANA PRAVNA LICA-TRIGLAV INT</v>
          </cell>
          <cell r="C252">
            <v>7169.96</v>
          </cell>
          <cell r="D252">
            <v>7169.96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2740</v>
          </cell>
          <cell r="B253" t="str">
            <v>Kratkoročne obaveze za razne isplate-anulirane uputnice</v>
          </cell>
          <cell r="C253">
            <v>24049.34</v>
          </cell>
          <cell r="D253">
            <v>25368.25</v>
          </cell>
          <cell r="E253">
            <v>0</v>
          </cell>
          <cell r="F253">
            <v>0</v>
          </cell>
          <cell r="G253">
            <v>-1318.9099999999999</v>
          </cell>
        </row>
        <row r="254">
          <cell r="A254" t="str">
            <v>2770</v>
          </cell>
          <cell r="B254" t="str">
            <v>Ostale druge kratkoročne obaveze</v>
          </cell>
          <cell r="C254">
            <v>298608.59000000003</v>
          </cell>
          <cell r="D254">
            <v>436097.89</v>
          </cell>
          <cell r="E254">
            <v>99925.27</v>
          </cell>
          <cell r="F254">
            <v>183086.45</v>
          </cell>
          <cell r="G254">
            <v>-220650.47999999998</v>
          </cell>
        </row>
        <row r="255">
          <cell r="A255" t="str">
            <v>27701</v>
          </cell>
          <cell r="B255" t="str">
            <v>OSTALE DRUGE KRATKOROČNE OBAVEZE-PRIMLJENI AVANSI PO OSNOVU PREMIJA</v>
          </cell>
          <cell r="C255">
            <v>565.03</v>
          </cell>
          <cell r="D255">
            <v>112130.35</v>
          </cell>
          <cell r="E255">
            <v>5930.62</v>
          </cell>
          <cell r="F255">
            <v>-150402.04</v>
          </cell>
          <cell r="G255">
            <v>44767.34</v>
          </cell>
        </row>
        <row r="256">
          <cell r="A256" t="str">
            <v>27708</v>
          </cell>
          <cell r="B256" t="str">
            <v>OSTALE DRUGE KRATKOROČNE OBAVEZE-LOVĆEN ŽIVOTNA OSIGURANJA</v>
          </cell>
          <cell r="C256">
            <v>0.1</v>
          </cell>
          <cell r="D256">
            <v>0</v>
          </cell>
          <cell r="E256">
            <v>0</v>
          </cell>
          <cell r="F256">
            <v>0</v>
          </cell>
          <cell r="G256">
            <v>0.1</v>
          </cell>
        </row>
        <row r="257">
          <cell r="A257" t="str">
            <v>2778</v>
          </cell>
          <cell r="B257" t="str">
            <v>OSTALE DRUGE KRATKOROČNE OBAVEZE-PRIMLJENI AVANSI PO OSNOVU PREMIJE ŽIVOTA</v>
          </cell>
          <cell r="C257">
            <v>43025.440000000002</v>
          </cell>
          <cell r="D257">
            <v>43025.440000000002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2779</v>
          </cell>
          <cell r="B258" t="str">
            <v>OSTALE DRUGE KRATKOROČNE OBAVEZE-PRIMLJENI AVANSI PO ŠTETA REOSIGURANJA</v>
          </cell>
          <cell r="C258">
            <v>0</v>
          </cell>
          <cell r="D258">
            <v>152576.5</v>
          </cell>
          <cell r="E258">
            <v>152576.5</v>
          </cell>
          <cell r="F258">
            <v>0</v>
          </cell>
          <cell r="G258">
            <v>0</v>
          </cell>
        </row>
        <row r="259">
          <cell r="A259" t="str">
            <v>2820</v>
          </cell>
          <cell r="B259" t="str">
            <v>Izvedeni finansijski instrumenti za zaštitu fer vrijednosti finansijskih instrumenata od rizika promjene kamatne stope</v>
          </cell>
          <cell r="C259">
            <v>485.4</v>
          </cell>
          <cell r="D259">
            <v>485.4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2900</v>
          </cell>
          <cell r="B260" t="str">
            <v>Kratkoročno odloženi prihodi (obračunati prihodi budućeg razdoblja)-provizija reosiguravača</v>
          </cell>
          <cell r="C260">
            <v>96783</v>
          </cell>
          <cell r="D260">
            <v>96783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2901</v>
          </cell>
          <cell r="B261" t="str">
            <v>Kratkoročno odloženi prihodi (obračunati prihodi budućeg razdoblja)-ostalo</v>
          </cell>
          <cell r="C261">
            <v>6786</v>
          </cell>
          <cell r="D261">
            <v>6786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29081</v>
          </cell>
          <cell r="B262" t="str">
            <v>Kratkoročno odloženi prihodi (obračunati prihodi budućeg razdoblja)-provizija reosiguravača-TRIGLAV-RE</v>
          </cell>
          <cell r="C262">
            <v>14788.49</v>
          </cell>
          <cell r="D262">
            <v>14788.49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4000</v>
          </cell>
          <cell r="B263" t="str">
            <v>Obračunate bruto naknade šteta odnosno naknade iz osiguranja u državi</v>
          </cell>
          <cell r="C263">
            <v>0</v>
          </cell>
          <cell r="D263">
            <v>0</v>
          </cell>
          <cell r="E263">
            <v>3863107.35</v>
          </cell>
          <cell r="F263">
            <v>3863107.35</v>
          </cell>
          <cell r="G263">
            <v>0</v>
          </cell>
        </row>
        <row r="264">
          <cell r="A264" t="str">
            <v>4010</v>
          </cell>
          <cell r="B264" t="str">
            <v xml:space="preserve">Troškovi vezani za isplatu šteta             </v>
          </cell>
          <cell r="C264">
            <v>0</v>
          </cell>
          <cell r="D264">
            <v>0</v>
          </cell>
          <cell r="E264">
            <v>10850</v>
          </cell>
          <cell r="F264">
            <v>10850</v>
          </cell>
          <cell r="G264">
            <v>0</v>
          </cell>
        </row>
        <row r="265">
          <cell r="A265" t="str">
            <v>4011</v>
          </cell>
          <cell r="B265" t="str">
            <v xml:space="preserve">Troškovi vezani za isplatu šteta  -obračunate kamate          </v>
          </cell>
          <cell r="C265">
            <v>0</v>
          </cell>
          <cell r="D265">
            <v>0</v>
          </cell>
          <cell r="E265">
            <v>21002</v>
          </cell>
          <cell r="F265">
            <v>21002</v>
          </cell>
          <cell r="G265">
            <v>0</v>
          </cell>
        </row>
        <row r="266">
          <cell r="A266" t="str">
            <v>4020</v>
          </cell>
          <cell r="B266" t="str">
            <v>Umanjenje za prihode ostvarene iz bruto regresnih potraživanja u državi</v>
          </cell>
          <cell r="C266">
            <v>0</v>
          </cell>
          <cell r="D266">
            <v>0</v>
          </cell>
          <cell r="E266">
            <v>47736.97</v>
          </cell>
          <cell r="F266">
            <v>47736.97</v>
          </cell>
          <cell r="G266">
            <v>0</v>
          </cell>
        </row>
        <row r="267">
          <cell r="A267" t="str">
            <v>4040</v>
          </cell>
          <cell r="B267" t="str">
            <v>Umanjenje za udjele saosiguravača u naknadama šteta u državi</v>
          </cell>
          <cell r="C267">
            <v>0</v>
          </cell>
          <cell r="D267">
            <v>0</v>
          </cell>
          <cell r="E267">
            <v>126066.39</v>
          </cell>
          <cell r="F267">
            <v>126066.39</v>
          </cell>
          <cell r="G267">
            <v>0</v>
          </cell>
        </row>
        <row r="268">
          <cell r="A268" t="str">
            <v>4043</v>
          </cell>
          <cell r="B268" t="str">
            <v>Umanjenje za udjele reosiguravača i retrocesionara u naknadama šteta u inostranstvu-države članice EU</v>
          </cell>
          <cell r="C268">
            <v>0</v>
          </cell>
          <cell r="D268">
            <v>0</v>
          </cell>
          <cell r="E268">
            <v>195591.27</v>
          </cell>
          <cell r="F268">
            <v>195591.27</v>
          </cell>
          <cell r="G268">
            <v>0</v>
          </cell>
        </row>
        <row r="269">
          <cell r="A269" t="str">
            <v>40438</v>
          </cell>
          <cell r="B269" t="str">
            <v>Umanjenje za udjele reosiguravača i retrocesionara u naknadama šteta u inostranstvu-povezana pravna lica-TRIGLAV</v>
          </cell>
          <cell r="C269">
            <v>0</v>
          </cell>
          <cell r="D269">
            <v>0</v>
          </cell>
          <cell r="E269">
            <v>191257.16</v>
          </cell>
          <cell r="F269">
            <v>191257.16</v>
          </cell>
          <cell r="G269">
            <v>0</v>
          </cell>
        </row>
        <row r="270">
          <cell r="A270" t="str">
            <v>404381</v>
          </cell>
          <cell r="B270" t="str">
            <v>Umanjenje za udjele reosiguravača i retrocesionara u naknadama šteta u inostranstvu-povezana pravna lica-TRIGLAV-RE</v>
          </cell>
          <cell r="C270">
            <v>0</v>
          </cell>
          <cell r="D270">
            <v>0</v>
          </cell>
          <cell r="E270">
            <v>11052.06</v>
          </cell>
          <cell r="F270">
            <v>11052.06</v>
          </cell>
          <cell r="G270">
            <v>0</v>
          </cell>
        </row>
        <row r="271">
          <cell r="A271" t="str">
            <v>4050</v>
          </cell>
          <cell r="B271" t="str">
            <v>Promjene bruto rezervisanja za nastale prijavljene štete u državi</v>
          </cell>
          <cell r="C271">
            <v>0</v>
          </cell>
          <cell r="D271">
            <v>0</v>
          </cell>
          <cell r="E271">
            <v>1908862.55</v>
          </cell>
          <cell r="F271">
            <v>1908862.55</v>
          </cell>
          <cell r="G271">
            <v>0</v>
          </cell>
        </row>
        <row r="272">
          <cell r="A272" t="str">
            <v>40510</v>
          </cell>
          <cell r="B272" t="str">
            <v>Promjene bruto rezervisanja za nastale prijavljene štete u inostranstvu za države članice EU</v>
          </cell>
          <cell r="C272">
            <v>0</v>
          </cell>
          <cell r="D272">
            <v>0</v>
          </cell>
          <cell r="E272">
            <v>16.05</v>
          </cell>
          <cell r="F272">
            <v>16.05</v>
          </cell>
          <cell r="G272">
            <v>0</v>
          </cell>
        </row>
        <row r="273">
          <cell r="A273" t="str">
            <v>4060</v>
          </cell>
          <cell r="B273" t="str">
            <v>Promjene rezervisanja za nastale prijavljene štete za saosiguravajući dio u državi</v>
          </cell>
          <cell r="C273">
            <v>0</v>
          </cell>
          <cell r="D273">
            <v>0</v>
          </cell>
          <cell r="E273">
            <v>126590</v>
          </cell>
          <cell r="F273">
            <v>126590</v>
          </cell>
          <cell r="G273">
            <v>0</v>
          </cell>
        </row>
        <row r="274">
          <cell r="A274" t="str">
            <v>4062</v>
          </cell>
          <cell r="B274" t="str">
            <v>Promjena rezervisanja za  nastale prijavljene štete za reosiguravajući dio u državi</v>
          </cell>
          <cell r="C274">
            <v>0</v>
          </cell>
          <cell r="D274">
            <v>0</v>
          </cell>
          <cell r="E274">
            <v>238983.13</v>
          </cell>
          <cell r="F274">
            <v>238983.13</v>
          </cell>
          <cell r="G274">
            <v>0</v>
          </cell>
        </row>
        <row r="275">
          <cell r="A275" t="str">
            <v>4090</v>
          </cell>
          <cell r="B275" t="str">
            <v>PROMJENA REZERVISANJA ZA TROŠKOVE LIKVIDACIJE ŠTETA</v>
          </cell>
          <cell r="C275">
            <v>0</v>
          </cell>
          <cell r="D275">
            <v>0</v>
          </cell>
          <cell r="E275">
            <v>208405.16</v>
          </cell>
          <cell r="F275">
            <v>208405.16</v>
          </cell>
          <cell r="G275">
            <v>0</v>
          </cell>
        </row>
        <row r="276">
          <cell r="A276" t="str">
            <v>42008</v>
          </cell>
          <cell r="B276" t="str">
            <v>TROSKOVI PREVENTIVE-LOVCEN AUTO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4210</v>
          </cell>
          <cell r="B277" t="str">
            <v>POŽARNA TAKSA</v>
          </cell>
          <cell r="C277">
            <v>0</v>
          </cell>
          <cell r="D277">
            <v>0</v>
          </cell>
          <cell r="E277">
            <v>12753.18</v>
          </cell>
          <cell r="F277">
            <v>12753.18</v>
          </cell>
          <cell r="G277">
            <v>0</v>
          </cell>
        </row>
        <row r="278">
          <cell r="A278" t="str">
            <v>4220</v>
          </cell>
          <cell r="B278" t="str">
            <v>Doprinos za pokriće šteta, koje je proizrokovalo neosigurano ili nepoznato prevozno sredstvo-Garantni fond</v>
          </cell>
          <cell r="C278">
            <v>0</v>
          </cell>
          <cell r="D278">
            <v>0</v>
          </cell>
          <cell r="E278">
            <v>127700.91</v>
          </cell>
          <cell r="F278">
            <v>127700.91</v>
          </cell>
          <cell r="G278">
            <v>0</v>
          </cell>
        </row>
        <row r="279">
          <cell r="A279" t="str">
            <v>4230</v>
          </cell>
          <cell r="B279" t="str">
            <v>Pokriće troškova nadzornog organa</v>
          </cell>
          <cell r="C279">
            <v>0</v>
          </cell>
          <cell r="D279">
            <v>0</v>
          </cell>
          <cell r="E279">
            <v>73997.009999999995</v>
          </cell>
          <cell r="F279">
            <v>73997.009999999995</v>
          </cell>
          <cell r="G279">
            <v>0</v>
          </cell>
        </row>
        <row r="280">
          <cell r="A280" t="str">
            <v>4240</v>
          </cell>
          <cell r="B280" t="str">
            <v>Troškovi ispravke vrijednosti premije osiguranja</v>
          </cell>
          <cell r="C280">
            <v>0</v>
          </cell>
          <cell r="D280">
            <v>0</v>
          </cell>
          <cell r="E280">
            <v>106231.94</v>
          </cell>
          <cell r="F280">
            <v>106231.94</v>
          </cell>
          <cell r="G280">
            <v>0</v>
          </cell>
        </row>
        <row r="281">
          <cell r="A281" t="str">
            <v>4242</v>
          </cell>
          <cell r="B281" t="str">
            <v>TROŠKOVI ISPRAVKE VRIJEDNOSTI REGRESA</v>
          </cell>
          <cell r="C281">
            <v>0</v>
          </cell>
          <cell r="D281">
            <v>0</v>
          </cell>
          <cell r="E281">
            <v>4008.7</v>
          </cell>
          <cell r="F281">
            <v>4008.7</v>
          </cell>
          <cell r="G281">
            <v>0</v>
          </cell>
        </row>
        <row r="282">
          <cell r="A282" t="str">
            <v>4300</v>
          </cell>
          <cell r="B282" t="str">
            <v>Troškovi materijala za popravku i održavanje</v>
          </cell>
          <cell r="C282">
            <v>0</v>
          </cell>
          <cell r="D282">
            <v>0</v>
          </cell>
          <cell r="E282">
            <v>5118.16</v>
          </cell>
          <cell r="F282">
            <v>5118.16</v>
          </cell>
          <cell r="G282">
            <v>0</v>
          </cell>
        </row>
        <row r="283">
          <cell r="A283" t="str">
            <v>4310</v>
          </cell>
          <cell r="B283" t="str">
            <v>Troškovi kancelarijskog materijala i formulara</v>
          </cell>
          <cell r="C283">
            <v>0</v>
          </cell>
          <cell r="D283">
            <v>0</v>
          </cell>
          <cell r="E283">
            <v>10898.37</v>
          </cell>
          <cell r="F283">
            <v>10898.37</v>
          </cell>
          <cell r="G283">
            <v>0</v>
          </cell>
        </row>
        <row r="284">
          <cell r="A284" t="str">
            <v>4311</v>
          </cell>
          <cell r="B284" t="str">
            <v>Troškovi polisa i drugi obrasci stroge evidencije</v>
          </cell>
          <cell r="C284">
            <v>0</v>
          </cell>
          <cell r="D284">
            <v>0</v>
          </cell>
          <cell r="E284">
            <v>23065.38</v>
          </cell>
          <cell r="F284">
            <v>23065.38</v>
          </cell>
          <cell r="G284">
            <v>0</v>
          </cell>
        </row>
        <row r="285">
          <cell r="A285" t="str">
            <v>4320</v>
          </cell>
          <cell r="B285" t="str">
            <v>TROŠAK SITNOG INVENTARA</v>
          </cell>
          <cell r="C285">
            <v>0</v>
          </cell>
          <cell r="D285">
            <v>0</v>
          </cell>
          <cell r="E285">
            <v>133.1</v>
          </cell>
          <cell r="F285">
            <v>133.1</v>
          </cell>
          <cell r="G285">
            <v>0</v>
          </cell>
        </row>
        <row r="286">
          <cell r="A286" t="str">
            <v>4330</v>
          </cell>
          <cell r="B286" t="str">
            <v>Troškovi električne  energije</v>
          </cell>
          <cell r="C286">
            <v>0</v>
          </cell>
          <cell r="D286">
            <v>0</v>
          </cell>
          <cell r="E286">
            <v>55032.13</v>
          </cell>
          <cell r="F286">
            <v>55032.13</v>
          </cell>
          <cell r="G286">
            <v>0</v>
          </cell>
        </row>
        <row r="287">
          <cell r="A287" t="str">
            <v>4333</v>
          </cell>
          <cell r="B287" t="str">
            <v>Troškovi goriva za transportna sredstva</v>
          </cell>
          <cell r="C287">
            <v>0</v>
          </cell>
          <cell r="D287">
            <v>0</v>
          </cell>
          <cell r="E287">
            <v>16168.9</v>
          </cell>
          <cell r="F287">
            <v>16168.9</v>
          </cell>
          <cell r="G287">
            <v>0</v>
          </cell>
        </row>
        <row r="288">
          <cell r="A288" t="str">
            <v>4391</v>
          </cell>
          <cell r="B288" t="str">
            <v>Troškovi stručnih časopisa</v>
          </cell>
          <cell r="C288">
            <v>0</v>
          </cell>
          <cell r="D288">
            <v>0</v>
          </cell>
          <cell r="E288">
            <v>1556.13</v>
          </cell>
          <cell r="F288">
            <v>1556.13</v>
          </cell>
          <cell r="G288">
            <v>0</v>
          </cell>
        </row>
        <row r="289">
          <cell r="A289" t="str">
            <v>4400</v>
          </cell>
          <cell r="B289" t="str">
            <v>Provizija posrednika u pribavljanju osiguranja-pravna lica</v>
          </cell>
          <cell r="C289">
            <v>0</v>
          </cell>
          <cell r="D289">
            <v>0</v>
          </cell>
          <cell r="E289">
            <v>171605.53</v>
          </cell>
          <cell r="F289">
            <v>171605.53</v>
          </cell>
          <cell r="G289">
            <v>0</v>
          </cell>
        </row>
        <row r="290">
          <cell r="A290" t="str">
            <v>44020</v>
          </cell>
          <cell r="B290" t="str">
            <v>Provizija za putničko zdravstveno osiguranje u inostranstvu</v>
          </cell>
          <cell r="C290">
            <v>0</v>
          </cell>
          <cell r="D290">
            <v>0</v>
          </cell>
          <cell r="E290">
            <v>4983.28</v>
          </cell>
          <cell r="F290">
            <v>4983.28</v>
          </cell>
          <cell r="G290">
            <v>0</v>
          </cell>
        </row>
        <row r="291">
          <cell r="A291" t="str">
            <v>4420</v>
          </cell>
          <cell r="B291" t="str">
            <v>Troškovi zakupnine poslovnih i drugih prostora</v>
          </cell>
          <cell r="C291">
            <v>0</v>
          </cell>
          <cell r="D291">
            <v>0</v>
          </cell>
          <cell r="E291">
            <v>32535.63</v>
          </cell>
          <cell r="F291">
            <v>32535.63</v>
          </cell>
          <cell r="G291">
            <v>0</v>
          </cell>
        </row>
        <row r="292">
          <cell r="A292" t="str">
            <v>4421</v>
          </cell>
          <cell r="B292" t="str">
            <v>Troškovi zakupa opreme i lizinga</v>
          </cell>
          <cell r="C292">
            <v>0</v>
          </cell>
          <cell r="D292">
            <v>0</v>
          </cell>
          <cell r="E292">
            <v>19689.03</v>
          </cell>
          <cell r="F292">
            <v>19689.03</v>
          </cell>
          <cell r="G292">
            <v>0</v>
          </cell>
        </row>
        <row r="293">
          <cell r="A293" t="str">
            <v>44291</v>
          </cell>
          <cell r="B293" t="str">
            <v>TROŠKOVI ZAKUPNINE-LOVĆEN ŽIVOTNA OSIGURANJA</v>
          </cell>
          <cell r="C293">
            <v>0</v>
          </cell>
          <cell r="D293">
            <v>0</v>
          </cell>
          <cell r="E293">
            <v>21445.8</v>
          </cell>
          <cell r="F293">
            <v>21445.8</v>
          </cell>
          <cell r="G293">
            <v>0</v>
          </cell>
        </row>
        <row r="294">
          <cell r="A294" t="str">
            <v>44292</v>
          </cell>
          <cell r="B294" t="str">
            <v>TROŠKOVI ZAKUPNINE-LOVĆEN AUTO</v>
          </cell>
          <cell r="C294">
            <v>0</v>
          </cell>
          <cell r="D294">
            <v>0</v>
          </cell>
          <cell r="E294">
            <v>2904</v>
          </cell>
          <cell r="F294">
            <v>2904</v>
          </cell>
          <cell r="G294">
            <v>0</v>
          </cell>
        </row>
        <row r="295">
          <cell r="A295" t="str">
            <v>4430</v>
          </cell>
          <cell r="B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95">
            <v>0</v>
          </cell>
          <cell r="D295">
            <v>0</v>
          </cell>
          <cell r="E295">
            <v>8264.5</v>
          </cell>
          <cell r="F295">
            <v>8264.5</v>
          </cell>
          <cell r="G295">
            <v>0</v>
          </cell>
        </row>
        <row r="296">
          <cell r="A296" t="str">
            <v>44300</v>
          </cell>
          <cell r="B296" t="str">
            <v>Troškovi poreza na usluge fizičkih lica</v>
          </cell>
          <cell r="C296">
            <v>0</v>
          </cell>
          <cell r="D296">
            <v>0</v>
          </cell>
          <cell r="E296">
            <v>2461.87</v>
          </cell>
          <cell r="F296">
            <v>2461.87</v>
          </cell>
          <cell r="G296">
            <v>0</v>
          </cell>
        </row>
        <row r="297">
          <cell r="A297" t="str">
            <v>44302</v>
          </cell>
          <cell r="B297" t="str">
            <v>Troškovi prireza na usluge fizičkih lica</v>
          </cell>
          <cell r="C297">
            <v>0</v>
          </cell>
          <cell r="D297">
            <v>0</v>
          </cell>
          <cell r="E297">
            <v>257.26</v>
          </cell>
          <cell r="F297">
            <v>257.26</v>
          </cell>
          <cell r="G297">
            <v>0</v>
          </cell>
        </row>
        <row r="298">
          <cell r="A298" t="str">
            <v>4440</v>
          </cell>
          <cell r="B298" t="str">
            <v>Troškovi dnevnica za službeni put u zemlji</v>
          </cell>
          <cell r="C298">
            <v>0</v>
          </cell>
          <cell r="D298">
            <v>0</v>
          </cell>
          <cell r="E298">
            <v>999</v>
          </cell>
          <cell r="F298">
            <v>999</v>
          </cell>
          <cell r="G298">
            <v>0</v>
          </cell>
        </row>
        <row r="299">
          <cell r="A299" t="str">
            <v>4441</v>
          </cell>
          <cell r="B299" t="str">
            <v>Troškovi dnevnica za službeni put u inostranstvu</v>
          </cell>
          <cell r="C299">
            <v>0</v>
          </cell>
          <cell r="D299">
            <v>0</v>
          </cell>
          <cell r="E299">
            <v>327.60000000000002</v>
          </cell>
          <cell r="F299">
            <v>327.60000000000002</v>
          </cell>
          <cell r="G299">
            <v>0</v>
          </cell>
        </row>
        <row r="300">
          <cell r="A300" t="str">
            <v>4442</v>
          </cell>
          <cell r="B300" t="str">
            <v>Putni troškovi službenog puta u zemlji</v>
          </cell>
          <cell r="C300">
            <v>0</v>
          </cell>
          <cell r="D300">
            <v>0</v>
          </cell>
          <cell r="E300">
            <v>1072.8</v>
          </cell>
          <cell r="F300">
            <v>1072.8</v>
          </cell>
          <cell r="G300">
            <v>0</v>
          </cell>
        </row>
        <row r="301">
          <cell r="A301" t="str">
            <v>4443</v>
          </cell>
          <cell r="B301" t="str">
            <v>Putni troškovi službenog puta u inostranstvu</v>
          </cell>
          <cell r="C301">
            <v>0</v>
          </cell>
          <cell r="D301">
            <v>0</v>
          </cell>
          <cell r="E301">
            <v>5380.22</v>
          </cell>
          <cell r="F301">
            <v>5380.22</v>
          </cell>
          <cell r="G301">
            <v>0</v>
          </cell>
        </row>
        <row r="302">
          <cell r="A302" t="str">
            <v>4450</v>
          </cell>
          <cell r="B302" t="str">
            <v>Troškovi bankarskih usluga</v>
          </cell>
          <cell r="C302">
            <v>0</v>
          </cell>
          <cell r="D302">
            <v>0</v>
          </cell>
          <cell r="E302">
            <v>10946.58</v>
          </cell>
          <cell r="F302">
            <v>10946.58</v>
          </cell>
          <cell r="G302">
            <v>0</v>
          </cell>
        </row>
        <row r="303">
          <cell r="A303" t="str">
            <v>4460</v>
          </cell>
          <cell r="B303" t="str">
            <v>Troškovi revizije</v>
          </cell>
          <cell r="C303">
            <v>0</v>
          </cell>
          <cell r="D303">
            <v>0</v>
          </cell>
          <cell r="E303">
            <v>9558.99</v>
          </cell>
          <cell r="F303">
            <v>9558.99</v>
          </cell>
          <cell r="G303">
            <v>0</v>
          </cell>
        </row>
        <row r="304">
          <cell r="A304" t="str">
            <v>4461</v>
          </cell>
          <cell r="B304" t="str">
            <v>Troškovi vještačenja-ljekari</v>
          </cell>
          <cell r="C304">
            <v>0</v>
          </cell>
          <cell r="D304">
            <v>0</v>
          </cell>
          <cell r="E304">
            <v>7895.7</v>
          </cell>
          <cell r="F304">
            <v>7895.7</v>
          </cell>
          <cell r="G304">
            <v>0</v>
          </cell>
        </row>
        <row r="305">
          <cell r="A305" t="str">
            <v>44610</v>
          </cell>
          <cell r="B305" t="str">
            <v>Troškovi poreza na usluge fizičkih lica-ljekari</v>
          </cell>
          <cell r="C305">
            <v>0</v>
          </cell>
          <cell r="D305">
            <v>0</v>
          </cell>
          <cell r="E305">
            <v>407.76</v>
          </cell>
          <cell r="F305">
            <v>407.76</v>
          </cell>
          <cell r="G305">
            <v>0</v>
          </cell>
        </row>
        <row r="306">
          <cell r="A306" t="str">
            <v>44612</v>
          </cell>
          <cell r="B306" t="str">
            <v>Troškovi prireza na usluge fizičkih lica-ljekari</v>
          </cell>
          <cell r="C306">
            <v>0</v>
          </cell>
          <cell r="D306">
            <v>0</v>
          </cell>
          <cell r="E306">
            <v>128.68</v>
          </cell>
          <cell r="F306">
            <v>128.68</v>
          </cell>
          <cell r="G306">
            <v>0</v>
          </cell>
        </row>
        <row r="307">
          <cell r="A307" t="str">
            <v>4462</v>
          </cell>
          <cell r="B307" t="str">
            <v>Troškovi advokatskih usluga</v>
          </cell>
          <cell r="C307">
            <v>0</v>
          </cell>
          <cell r="D307">
            <v>0</v>
          </cell>
          <cell r="E307">
            <v>21248.560000000001</v>
          </cell>
          <cell r="F307">
            <v>21248.560000000001</v>
          </cell>
          <cell r="G307">
            <v>0</v>
          </cell>
        </row>
        <row r="308">
          <cell r="A308" t="str">
            <v>4463</v>
          </cell>
          <cell r="B308" t="str">
            <v>TROŠKOVI OSTALIH INTELEKTUALNIH USLUGA-KONSULTANTSKE USLUGE</v>
          </cell>
          <cell r="C308">
            <v>0</v>
          </cell>
          <cell r="D308">
            <v>0</v>
          </cell>
          <cell r="E308">
            <v>18124.169999999998</v>
          </cell>
          <cell r="F308">
            <v>18124.169999999998</v>
          </cell>
          <cell r="G308">
            <v>0</v>
          </cell>
        </row>
        <row r="309">
          <cell r="A309" t="str">
            <v>44638</v>
          </cell>
          <cell r="B309" t="str">
            <v>TROŠKOVI OSTALIH INTELEKTUALNIH USLUGA-KONSULTANTSKE USLUGE-TRIGLAV</v>
          </cell>
          <cell r="C309">
            <v>0</v>
          </cell>
          <cell r="D309">
            <v>0</v>
          </cell>
          <cell r="E309">
            <v>88.73</v>
          </cell>
          <cell r="F309">
            <v>88.73</v>
          </cell>
          <cell r="G309">
            <v>0</v>
          </cell>
        </row>
        <row r="310">
          <cell r="A310" t="str">
            <v>44639</v>
          </cell>
          <cell r="B310" t="str">
            <v>TROŠKOVI OSTALIH INTELEKTUALNIH USLUGA-KONSULTANTSKE USLUGE-TRIGLAV BEOGRAD</v>
          </cell>
          <cell r="C310">
            <v>0</v>
          </cell>
          <cell r="D310">
            <v>0</v>
          </cell>
          <cell r="E310">
            <v>11525.56</v>
          </cell>
          <cell r="F310">
            <v>11525.56</v>
          </cell>
          <cell r="G310">
            <v>0</v>
          </cell>
        </row>
        <row r="311">
          <cell r="A311" t="str">
            <v>4464</v>
          </cell>
          <cell r="B311" t="str">
            <v>TROŠKOVI VJEŠTAČENJA-SUDSKI VJEŠTACI</v>
          </cell>
          <cell r="C311">
            <v>0</v>
          </cell>
          <cell r="D311">
            <v>0</v>
          </cell>
          <cell r="E311">
            <v>3860</v>
          </cell>
          <cell r="F311">
            <v>3860</v>
          </cell>
          <cell r="G311">
            <v>0</v>
          </cell>
        </row>
        <row r="312">
          <cell r="A312" t="str">
            <v>4465</v>
          </cell>
          <cell r="B312" t="str">
            <v>TROŠKOVI PRIVREMENIH ZASTUPNIKA-NAPLATA PREMIJE</v>
          </cell>
          <cell r="C312">
            <v>0</v>
          </cell>
          <cell r="D312">
            <v>0</v>
          </cell>
          <cell r="E312">
            <v>2517.8200000000002</v>
          </cell>
          <cell r="F312">
            <v>2517.8200000000002</v>
          </cell>
          <cell r="G312">
            <v>0</v>
          </cell>
        </row>
        <row r="313">
          <cell r="A313" t="str">
            <v>44650</v>
          </cell>
          <cell r="B313" t="str">
            <v>TROŠKOVI PRIVREMENIH ZASTUPNIKA-NAPLATA REGRESA</v>
          </cell>
          <cell r="C313">
            <v>0</v>
          </cell>
          <cell r="D313">
            <v>0</v>
          </cell>
          <cell r="E313">
            <v>5718.18</v>
          </cell>
          <cell r="F313">
            <v>5718.18</v>
          </cell>
          <cell r="G313">
            <v>0</v>
          </cell>
        </row>
        <row r="314">
          <cell r="A314" t="str">
            <v>4466</v>
          </cell>
          <cell r="B314" t="str">
            <v>TROŠKOVI NOTARSKIH USLUGA</v>
          </cell>
          <cell r="C314">
            <v>0</v>
          </cell>
          <cell r="D314">
            <v>0</v>
          </cell>
          <cell r="E314">
            <v>1248.32</v>
          </cell>
          <cell r="F314">
            <v>1248.32</v>
          </cell>
          <cell r="G314">
            <v>0</v>
          </cell>
        </row>
        <row r="315">
          <cell r="A315" t="str">
            <v>4470</v>
          </cell>
          <cell r="B315" t="str">
            <v>Troškovi premije obaveznih osiguranja</v>
          </cell>
          <cell r="C315">
            <v>0</v>
          </cell>
          <cell r="D315">
            <v>0</v>
          </cell>
          <cell r="E315">
            <v>3598.93</v>
          </cell>
          <cell r="F315">
            <v>3598.93</v>
          </cell>
          <cell r="G315">
            <v>0</v>
          </cell>
        </row>
        <row r="316">
          <cell r="A316" t="str">
            <v>4471</v>
          </cell>
          <cell r="B316" t="str">
            <v>Troškovi premije osiguranaj osnovnih sredstava</v>
          </cell>
          <cell r="C316">
            <v>0</v>
          </cell>
          <cell r="D316">
            <v>0</v>
          </cell>
          <cell r="E316">
            <v>11385.37</v>
          </cell>
          <cell r="F316">
            <v>11385.37</v>
          </cell>
          <cell r="G316">
            <v>0</v>
          </cell>
        </row>
        <row r="317">
          <cell r="A317" t="str">
            <v>4472</v>
          </cell>
          <cell r="B317" t="str">
            <v>Troškovi premija osiguranja radnika-nezgoda</v>
          </cell>
          <cell r="C317">
            <v>0</v>
          </cell>
          <cell r="D317">
            <v>0</v>
          </cell>
          <cell r="E317">
            <v>4244.5</v>
          </cell>
          <cell r="F317">
            <v>4244.5</v>
          </cell>
          <cell r="G317">
            <v>0</v>
          </cell>
        </row>
        <row r="318">
          <cell r="A318" t="str">
            <v>4473</v>
          </cell>
          <cell r="B318" t="str">
            <v>Troškovi premija osiguranja-život</v>
          </cell>
          <cell r="C318">
            <v>0</v>
          </cell>
          <cell r="D318">
            <v>0</v>
          </cell>
          <cell r="E318">
            <v>16827.669999999998</v>
          </cell>
          <cell r="F318">
            <v>16827.669999999998</v>
          </cell>
          <cell r="G318">
            <v>0</v>
          </cell>
        </row>
        <row r="319">
          <cell r="A319" t="str">
            <v>4474</v>
          </cell>
          <cell r="B319" t="str">
            <v>TROŠKOVI PREMIJA OSIGURANJA-DOBROVOLJNO ZDRAVSTVENO OSIGURANJE-KOLEKTIVNO</v>
          </cell>
          <cell r="C319">
            <v>0</v>
          </cell>
          <cell r="D319">
            <v>0</v>
          </cell>
          <cell r="E319">
            <v>7549.6</v>
          </cell>
          <cell r="F319">
            <v>7549.6</v>
          </cell>
          <cell r="G319">
            <v>0</v>
          </cell>
        </row>
        <row r="320">
          <cell r="A320" t="str">
            <v>4480</v>
          </cell>
          <cell r="B320" t="str">
            <v>Troškovi reprezentacije putem konzumacija</v>
          </cell>
          <cell r="C320">
            <v>0</v>
          </cell>
          <cell r="D320">
            <v>0</v>
          </cell>
          <cell r="E320">
            <v>14240.83</v>
          </cell>
          <cell r="F320">
            <v>14240.83</v>
          </cell>
          <cell r="G320">
            <v>0</v>
          </cell>
        </row>
        <row r="321">
          <cell r="A321" t="str">
            <v>44801</v>
          </cell>
          <cell r="B321" t="str">
            <v>Troškovi reprezentacije putem poklona</v>
          </cell>
          <cell r="C321">
            <v>0</v>
          </cell>
          <cell r="D321">
            <v>0</v>
          </cell>
          <cell r="E321">
            <v>8300</v>
          </cell>
          <cell r="F321">
            <v>8300</v>
          </cell>
          <cell r="G321">
            <v>0</v>
          </cell>
        </row>
        <row r="322">
          <cell r="A322" t="str">
            <v>44802</v>
          </cell>
          <cell r="B322" t="str">
            <v>Troškovi ostale reprezentacije</v>
          </cell>
          <cell r="C322">
            <v>0</v>
          </cell>
          <cell r="D322">
            <v>0</v>
          </cell>
          <cell r="E322">
            <v>98</v>
          </cell>
          <cell r="F322">
            <v>98</v>
          </cell>
          <cell r="G322">
            <v>0</v>
          </cell>
        </row>
        <row r="323">
          <cell r="A323" t="str">
            <v>4481</v>
          </cell>
          <cell r="B323" t="str">
            <v>Troškovi reklame putem sredstava javnog informisanja</v>
          </cell>
          <cell r="C323">
            <v>0</v>
          </cell>
          <cell r="D323">
            <v>0</v>
          </cell>
          <cell r="E323">
            <v>7277.89</v>
          </cell>
          <cell r="F323">
            <v>7277.89</v>
          </cell>
          <cell r="G323">
            <v>0</v>
          </cell>
        </row>
        <row r="324">
          <cell r="A324" t="str">
            <v>4482</v>
          </cell>
          <cell r="B324" t="str">
            <v>Troškovi reklame-ostalo</v>
          </cell>
          <cell r="C324">
            <v>0</v>
          </cell>
          <cell r="D324">
            <v>0</v>
          </cell>
          <cell r="E324">
            <v>52575.63</v>
          </cell>
          <cell r="F324">
            <v>52575.63</v>
          </cell>
          <cell r="G324">
            <v>0</v>
          </cell>
        </row>
        <row r="325">
          <cell r="A325" t="str">
            <v>44820</v>
          </cell>
          <cell r="B325" t="str">
            <v>Troškovi reklame-LOVĆEN AUTO</v>
          </cell>
          <cell r="C325">
            <v>0</v>
          </cell>
          <cell r="D325">
            <v>0</v>
          </cell>
          <cell r="E325">
            <v>399614.43</v>
          </cell>
          <cell r="F325">
            <v>399614.43</v>
          </cell>
          <cell r="G325">
            <v>0</v>
          </cell>
        </row>
        <row r="326">
          <cell r="A326" t="str">
            <v>44822</v>
          </cell>
          <cell r="B326" t="str">
            <v>Troškovi zakupa reklamnog prostora  u funkciji prodaje</v>
          </cell>
          <cell r="C326">
            <v>0</v>
          </cell>
          <cell r="D326">
            <v>0</v>
          </cell>
          <cell r="E326">
            <v>413908.68</v>
          </cell>
          <cell r="F326">
            <v>413908.68</v>
          </cell>
          <cell r="G326">
            <v>0</v>
          </cell>
        </row>
        <row r="327">
          <cell r="A327" t="str">
            <v>4483</v>
          </cell>
          <cell r="B327" t="str">
            <v>Troškovi reklamnog materijala</v>
          </cell>
          <cell r="C327">
            <v>0</v>
          </cell>
          <cell r="D327">
            <v>0</v>
          </cell>
          <cell r="E327">
            <v>5112.49</v>
          </cell>
          <cell r="F327">
            <v>5112.49</v>
          </cell>
          <cell r="G327">
            <v>0</v>
          </cell>
        </row>
        <row r="328">
          <cell r="A328" t="str">
            <v>4490</v>
          </cell>
          <cell r="B328" t="str">
            <v>Troškovi usluga održavanja osnovnih sredstava-tekuće održavanje</v>
          </cell>
          <cell r="C328">
            <v>0</v>
          </cell>
          <cell r="D328">
            <v>0</v>
          </cell>
          <cell r="E328">
            <v>62242.76</v>
          </cell>
          <cell r="F328">
            <v>62242.76</v>
          </cell>
          <cell r="G328">
            <v>0</v>
          </cell>
        </row>
        <row r="329">
          <cell r="A329" t="str">
            <v>4492</v>
          </cell>
          <cell r="B329" t="str">
            <v>Troškovi usluga održavanja Apollo informacionog sistema</v>
          </cell>
          <cell r="C329">
            <v>0</v>
          </cell>
          <cell r="D329">
            <v>0</v>
          </cell>
          <cell r="E329">
            <v>12705</v>
          </cell>
          <cell r="F329">
            <v>12705</v>
          </cell>
          <cell r="G329">
            <v>0</v>
          </cell>
        </row>
        <row r="330">
          <cell r="A330" t="str">
            <v>4493</v>
          </cell>
          <cell r="B330" t="str">
            <v>Troškovi usluga održavanja EDMS softvera</v>
          </cell>
          <cell r="C330">
            <v>0</v>
          </cell>
          <cell r="D330">
            <v>0</v>
          </cell>
          <cell r="E330">
            <v>1379.4</v>
          </cell>
          <cell r="F330">
            <v>1379.4</v>
          </cell>
          <cell r="G330">
            <v>0</v>
          </cell>
        </row>
        <row r="331">
          <cell r="A331" t="str">
            <v>44930</v>
          </cell>
          <cell r="B331" t="str">
            <v>TROŠKOVI LICENCI</v>
          </cell>
          <cell r="C331">
            <v>0</v>
          </cell>
          <cell r="D331">
            <v>0</v>
          </cell>
          <cell r="E331">
            <v>30884.87</v>
          </cell>
          <cell r="F331">
            <v>30884.87</v>
          </cell>
          <cell r="G331">
            <v>0</v>
          </cell>
        </row>
        <row r="332">
          <cell r="A332" t="str">
            <v>4494</v>
          </cell>
          <cell r="B332" t="str">
            <v>Troškovi usluga zaštite na radu</v>
          </cell>
          <cell r="C332">
            <v>0</v>
          </cell>
          <cell r="D332">
            <v>0</v>
          </cell>
          <cell r="E332">
            <v>2879.2</v>
          </cell>
          <cell r="F332">
            <v>2879.2</v>
          </cell>
          <cell r="G332">
            <v>0</v>
          </cell>
        </row>
        <row r="333">
          <cell r="A333" t="str">
            <v>4495</v>
          </cell>
          <cell r="B333" t="str">
            <v>TROŠKOVI USLUGA ODRŽAVANJA WORKNET  SOFTVERA</v>
          </cell>
          <cell r="C333">
            <v>0</v>
          </cell>
          <cell r="D333">
            <v>0</v>
          </cell>
          <cell r="E333">
            <v>3085.5</v>
          </cell>
          <cell r="F333">
            <v>3085.5</v>
          </cell>
          <cell r="G333">
            <v>0</v>
          </cell>
        </row>
        <row r="334">
          <cell r="A334" t="str">
            <v>4498</v>
          </cell>
          <cell r="B334" t="str">
            <v xml:space="preserve">Troškovi transportnih usluga preduzeća ptt saobraćaja </v>
          </cell>
          <cell r="C334">
            <v>0</v>
          </cell>
          <cell r="D334">
            <v>0</v>
          </cell>
          <cell r="E334">
            <v>38626.36</v>
          </cell>
          <cell r="F334">
            <v>38626.36</v>
          </cell>
          <cell r="G334">
            <v>0</v>
          </cell>
        </row>
        <row r="335">
          <cell r="A335" t="str">
            <v>4499</v>
          </cell>
          <cell r="B335" t="str">
            <v>TROŠKOVI DRUGIH NEPROIZVODNIH USLUGA-KOMUNALNE USLUGE</v>
          </cell>
          <cell r="C335">
            <v>0</v>
          </cell>
          <cell r="D335">
            <v>0</v>
          </cell>
          <cell r="E335">
            <v>9027.7800000000007</v>
          </cell>
          <cell r="F335">
            <v>9027.7800000000007</v>
          </cell>
          <cell r="G335">
            <v>0</v>
          </cell>
        </row>
        <row r="336">
          <cell r="A336" t="str">
            <v>4500</v>
          </cell>
          <cell r="B336" t="str">
            <v>Amortizacija nematerijalnih drugoročnih ulaganja</v>
          </cell>
          <cell r="C336">
            <v>0</v>
          </cell>
          <cell r="D336">
            <v>0</v>
          </cell>
          <cell r="E336">
            <v>10618.07</v>
          </cell>
          <cell r="F336">
            <v>10618.07</v>
          </cell>
          <cell r="G336">
            <v>0</v>
          </cell>
        </row>
        <row r="337">
          <cell r="A337" t="str">
            <v>4510</v>
          </cell>
          <cell r="B337" t="str">
            <v>Amortizacija objekata za obavljanje djelatnosti osiguranja</v>
          </cell>
          <cell r="C337">
            <v>0</v>
          </cell>
          <cell r="D337">
            <v>0</v>
          </cell>
          <cell r="E337">
            <v>28714.31</v>
          </cell>
          <cell r="F337">
            <v>28714.31</v>
          </cell>
          <cell r="G337">
            <v>0</v>
          </cell>
        </row>
        <row r="338">
          <cell r="A338" t="str">
            <v>45102</v>
          </cell>
          <cell r="B338" t="str">
            <v>AMORTIZACIJA OBJEKATA ZA OBAVLJANJE DJELATNOSTI OSIGURANJA-TRANSPORTNA SREDSTVA</v>
          </cell>
          <cell r="C338">
            <v>0</v>
          </cell>
          <cell r="D338">
            <v>0</v>
          </cell>
          <cell r="E338">
            <v>18107.8</v>
          </cell>
          <cell r="F338">
            <v>18107.8</v>
          </cell>
          <cell r="G338">
            <v>0</v>
          </cell>
        </row>
        <row r="339">
          <cell r="A339" t="str">
            <v>451021</v>
          </cell>
          <cell r="B339" t="str">
            <v>AMORTIZACIJA OBJEKATA ZA OBAVLJANJE DJELATNOSTI OSIGURANJA-TRANSPORTNA SREDSTVA FINANSIJSKI LIZING</v>
          </cell>
          <cell r="C339">
            <v>0</v>
          </cell>
          <cell r="D339">
            <v>0</v>
          </cell>
          <cell r="E339">
            <v>1854.84</v>
          </cell>
          <cell r="F339">
            <v>1854.84</v>
          </cell>
          <cell r="G339">
            <v>0</v>
          </cell>
        </row>
        <row r="340">
          <cell r="A340" t="str">
            <v>45103</v>
          </cell>
          <cell r="B340" t="str">
            <v>AMORTIZACIJA OBJEKATA ZA OBAVLJANJE DJELATNOSTI OSIGURANJA-PTT OPREMA</v>
          </cell>
          <cell r="C340">
            <v>0</v>
          </cell>
          <cell r="D340">
            <v>0</v>
          </cell>
          <cell r="E340">
            <v>841.01</v>
          </cell>
          <cell r="F340">
            <v>841.01</v>
          </cell>
          <cell r="G340">
            <v>0</v>
          </cell>
        </row>
        <row r="341">
          <cell r="A341" t="str">
            <v>45104</v>
          </cell>
          <cell r="B341" t="str">
            <v>AMORTIZACIJA OBJEKATA ZA OBAVLJANJE DJELATNOSTI OSIGURANJA-KANCELARIJSKI NAMJESTAJ</v>
          </cell>
          <cell r="C341">
            <v>0</v>
          </cell>
          <cell r="D341">
            <v>0</v>
          </cell>
          <cell r="E341">
            <v>5402.03</v>
          </cell>
          <cell r="F341">
            <v>5401.99</v>
          </cell>
          <cell r="G341">
            <v>3.999999999996362E-2</v>
          </cell>
        </row>
        <row r="342">
          <cell r="A342" t="str">
            <v>45105</v>
          </cell>
          <cell r="B342" t="str">
            <v>AMORTIZACIJA OBJEKATA ZA OBAVLJANJE DJELATNOSTI OSIGURANJA-EL.RACUNARI</v>
          </cell>
          <cell r="C342">
            <v>0</v>
          </cell>
          <cell r="D342">
            <v>0</v>
          </cell>
          <cell r="E342">
            <v>18080.88</v>
          </cell>
          <cell r="F342">
            <v>18080.88</v>
          </cell>
          <cell r="G342">
            <v>0</v>
          </cell>
        </row>
        <row r="343">
          <cell r="A343" t="str">
            <v>451051</v>
          </cell>
          <cell r="B343" t="str">
            <v>AMORTIZACIJA OBJEKATA ZA OBAVLJANJE DJELATNOSTI OSIGURANJA-EL.RACUNARI UZETE NA FINANASIJSKI LIZING</v>
          </cell>
          <cell r="C343">
            <v>0</v>
          </cell>
          <cell r="D343">
            <v>0</v>
          </cell>
          <cell r="E343">
            <v>2487.2800000000002</v>
          </cell>
          <cell r="F343">
            <v>2487.2800000000002</v>
          </cell>
          <cell r="G343">
            <v>0</v>
          </cell>
        </row>
        <row r="344">
          <cell r="A344" t="str">
            <v>45106</v>
          </cell>
          <cell r="B344" t="str">
            <v>AMORTIZACIJA OBJEKATA ZA OBAVLJANJE DJELATNOSTI OSIGURANJA-OSTALA OPREMA</v>
          </cell>
          <cell r="C344">
            <v>0</v>
          </cell>
          <cell r="D344">
            <v>0</v>
          </cell>
          <cell r="E344">
            <v>14514.4</v>
          </cell>
          <cell r="F344">
            <v>14514.4</v>
          </cell>
          <cell r="G344">
            <v>0</v>
          </cell>
        </row>
        <row r="345">
          <cell r="A345" t="str">
            <v>45107</v>
          </cell>
          <cell r="B345" t="str">
            <v>AMORTIZACIJA OBJEKATA ZA OBAVLJANJE DJELATNOSTI OSIGURANJA-OPREMA ZA TEHNICKI PREGLED</v>
          </cell>
          <cell r="C345">
            <v>0</v>
          </cell>
          <cell r="D345">
            <v>0</v>
          </cell>
          <cell r="E345">
            <v>31713.08</v>
          </cell>
          <cell r="F345">
            <v>31713.08</v>
          </cell>
          <cell r="G345">
            <v>0</v>
          </cell>
        </row>
        <row r="346">
          <cell r="A346" t="str">
            <v>4700</v>
          </cell>
          <cell r="B346" t="str">
            <v>Troškovi neto zarada</v>
          </cell>
          <cell r="C346">
            <v>0</v>
          </cell>
          <cell r="D346">
            <v>0</v>
          </cell>
          <cell r="E346">
            <v>563305.81000000006</v>
          </cell>
          <cell r="F346">
            <v>563305.81000000006</v>
          </cell>
          <cell r="G346">
            <v>0</v>
          </cell>
        </row>
        <row r="347">
          <cell r="A347" t="str">
            <v>47007</v>
          </cell>
          <cell r="B347" t="str">
            <v>TROŠKOVI NETO ZARADA-ZASTUPNICI DOPUNSKI RAD %</v>
          </cell>
          <cell r="C347">
            <v>0</v>
          </cell>
          <cell r="D347">
            <v>0</v>
          </cell>
          <cell r="E347">
            <v>27449.279999999999</v>
          </cell>
          <cell r="F347">
            <v>27449.279999999999</v>
          </cell>
          <cell r="G347">
            <v>0</v>
          </cell>
        </row>
        <row r="348">
          <cell r="A348" t="str">
            <v>47008</v>
          </cell>
          <cell r="B348" t="str">
            <v>TROŠKOVI NETO ZARADA-ZASTUPNICI DOPUNSKI RAD FIKSNO</v>
          </cell>
          <cell r="C348">
            <v>0</v>
          </cell>
          <cell r="D348">
            <v>0</v>
          </cell>
          <cell r="E348">
            <v>9424.19</v>
          </cell>
          <cell r="F348">
            <v>9424.19</v>
          </cell>
          <cell r="G348">
            <v>0</v>
          </cell>
        </row>
        <row r="349">
          <cell r="A349" t="str">
            <v>47009</v>
          </cell>
          <cell r="B349" t="str">
            <v>TROŠKOVI NETO ZARADA-ZASTUPNICI</v>
          </cell>
          <cell r="C349">
            <v>0</v>
          </cell>
          <cell r="D349">
            <v>0</v>
          </cell>
          <cell r="E349">
            <v>76284.600000000006</v>
          </cell>
          <cell r="F349">
            <v>76284.600000000006</v>
          </cell>
          <cell r="G349">
            <v>0</v>
          </cell>
        </row>
        <row r="350">
          <cell r="A350" t="str">
            <v>4710</v>
          </cell>
          <cell r="B350" t="str">
            <v>Naknade plata zaposlenih</v>
          </cell>
          <cell r="C350">
            <v>0</v>
          </cell>
          <cell r="D350">
            <v>0</v>
          </cell>
          <cell r="E350">
            <v>26010.18</v>
          </cell>
          <cell r="F350">
            <v>26010.18</v>
          </cell>
          <cell r="G350">
            <v>0</v>
          </cell>
        </row>
        <row r="351">
          <cell r="A351" t="str">
            <v>47109</v>
          </cell>
          <cell r="B351" t="str">
            <v>NAKNADE PLATA ZAPOSLENIH-ZASTUPNICI</v>
          </cell>
          <cell r="C351">
            <v>0</v>
          </cell>
          <cell r="D351">
            <v>0</v>
          </cell>
          <cell r="E351">
            <v>7105.65</v>
          </cell>
          <cell r="F351">
            <v>7105.65</v>
          </cell>
          <cell r="G351">
            <v>0</v>
          </cell>
        </row>
        <row r="352">
          <cell r="A352" t="str">
            <v>4730</v>
          </cell>
          <cell r="B352" t="str">
            <v>Doprinosi na isplaćene plate-zaposleni</v>
          </cell>
          <cell r="C352">
            <v>0</v>
          </cell>
          <cell r="D352">
            <v>0</v>
          </cell>
          <cell r="E352">
            <v>205996.05</v>
          </cell>
          <cell r="F352">
            <v>205996.05</v>
          </cell>
          <cell r="G352">
            <v>0</v>
          </cell>
        </row>
        <row r="353">
          <cell r="A353" t="str">
            <v>47307</v>
          </cell>
          <cell r="B353" t="str">
            <v>DOPRINOSI NA ISPLAĆENE PLATE-ZAPOSLENI-ZASTUPNICI DOPUNSKI RAD %</v>
          </cell>
          <cell r="C353">
            <v>0</v>
          </cell>
          <cell r="D353">
            <v>0</v>
          </cell>
          <cell r="E353">
            <v>5417.61</v>
          </cell>
          <cell r="F353">
            <v>5417.61</v>
          </cell>
          <cell r="G353">
            <v>0</v>
          </cell>
        </row>
        <row r="354">
          <cell r="A354" t="str">
            <v>47308</v>
          </cell>
          <cell r="B354" t="str">
            <v>DOPRINOSI NA ISPLAĆENE PLATE-ZAPOSLENI-ZASTUPNICI DOPUNSKI RAD FIKSNO</v>
          </cell>
          <cell r="C354">
            <v>0</v>
          </cell>
          <cell r="D354">
            <v>0</v>
          </cell>
          <cell r="E354">
            <v>1953.02</v>
          </cell>
          <cell r="F354">
            <v>1953.02</v>
          </cell>
          <cell r="G354">
            <v>0</v>
          </cell>
        </row>
        <row r="355">
          <cell r="A355" t="str">
            <v>47309</v>
          </cell>
          <cell r="B355" t="str">
            <v>DOPRINOSI NA ISPLAĆENE PLATE-ZAPOSLENI-ZASTUPNICI</v>
          </cell>
          <cell r="C355">
            <v>0</v>
          </cell>
          <cell r="D355">
            <v>0</v>
          </cell>
          <cell r="E355">
            <v>31118.67</v>
          </cell>
          <cell r="F355">
            <v>31118.67</v>
          </cell>
          <cell r="G355">
            <v>0</v>
          </cell>
        </row>
        <row r="356">
          <cell r="A356" t="str">
            <v>4731</v>
          </cell>
          <cell r="B356" t="str">
            <v>Doprinosi na isplaćene plate-poslodavac</v>
          </cell>
          <cell r="C356">
            <v>0</v>
          </cell>
          <cell r="D356">
            <v>0</v>
          </cell>
          <cell r="E356">
            <v>88402.13</v>
          </cell>
          <cell r="F356">
            <v>88402.13</v>
          </cell>
          <cell r="G356">
            <v>0</v>
          </cell>
        </row>
        <row r="357">
          <cell r="A357" t="str">
            <v>47317</v>
          </cell>
          <cell r="B357" t="str">
            <v>DOPRINOSI NA ISPLAĆENE PLATE-POSLODAVAC-ZASTUPNICI-DOPUNSKI RAD %</v>
          </cell>
          <cell r="C357">
            <v>0</v>
          </cell>
          <cell r="D357">
            <v>0</v>
          </cell>
          <cell r="E357">
            <v>1986.46</v>
          </cell>
          <cell r="F357">
            <v>1986.46</v>
          </cell>
          <cell r="G357">
            <v>0</v>
          </cell>
        </row>
        <row r="358">
          <cell r="A358" t="str">
            <v>47318</v>
          </cell>
          <cell r="B358" t="str">
            <v>DOPRINOSI NA ISPLAĆENE PLATE-POSLODAVAC-ZASTUPNICI-DOPUNSKI RAD FIKSNO</v>
          </cell>
          <cell r="C358">
            <v>0</v>
          </cell>
          <cell r="D358">
            <v>0</v>
          </cell>
          <cell r="E358">
            <v>729.41</v>
          </cell>
          <cell r="F358">
            <v>729.41</v>
          </cell>
          <cell r="G358">
            <v>0</v>
          </cell>
        </row>
        <row r="359">
          <cell r="A359" t="str">
            <v>47319</v>
          </cell>
          <cell r="B359" t="str">
            <v>DOPRINOSI NA ISPLAĆENE PLATE-POSLODAVAC-ZASTUPNICI</v>
          </cell>
          <cell r="C359">
            <v>0</v>
          </cell>
          <cell r="D359">
            <v>0</v>
          </cell>
          <cell r="E359">
            <v>13354.04</v>
          </cell>
          <cell r="F359">
            <v>13354.04</v>
          </cell>
          <cell r="G359">
            <v>0</v>
          </cell>
        </row>
        <row r="360">
          <cell r="A360" t="str">
            <v>4732</v>
          </cell>
          <cell r="B360" t="str">
            <v>Prirez na plate</v>
          </cell>
          <cell r="C360">
            <v>0</v>
          </cell>
          <cell r="D360">
            <v>0</v>
          </cell>
          <cell r="E360">
            <v>10983.02</v>
          </cell>
          <cell r="F360">
            <v>10983.02</v>
          </cell>
          <cell r="G360">
            <v>0</v>
          </cell>
        </row>
        <row r="361">
          <cell r="A361" t="str">
            <v>47320</v>
          </cell>
          <cell r="B361" t="str">
            <v>troškovi prireza na otpremnine</v>
          </cell>
          <cell r="C361">
            <v>0</v>
          </cell>
          <cell r="D361">
            <v>0</v>
          </cell>
          <cell r="E361">
            <v>646.58000000000004</v>
          </cell>
          <cell r="F361">
            <v>646.58000000000004</v>
          </cell>
          <cell r="G361">
            <v>0</v>
          </cell>
        </row>
        <row r="362">
          <cell r="A362" t="str">
            <v>47321</v>
          </cell>
          <cell r="B362" t="str">
            <v>TROŠKOVI PRIREZA NA JUBILARNE NAGRADE</v>
          </cell>
          <cell r="C362">
            <v>0</v>
          </cell>
          <cell r="D362">
            <v>0</v>
          </cell>
          <cell r="E362">
            <v>1.48</v>
          </cell>
          <cell r="F362">
            <v>1.48</v>
          </cell>
          <cell r="G362">
            <v>0</v>
          </cell>
        </row>
        <row r="363">
          <cell r="A363" t="str">
            <v>47327</v>
          </cell>
          <cell r="B363" t="str">
            <v>PRIREZ NA PLATE-ZASTUPNICI DOPUNSKI RAD %</v>
          </cell>
          <cell r="C363">
            <v>0</v>
          </cell>
          <cell r="D363">
            <v>0</v>
          </cell>
          <cell r="E363">
            <v>432.65</v>
          </cell>
          <cell r="F363">
            <v>432.65</v>
          </cell>
          <cell r="G363">
            <v>0</v>
          </cell>
        </row>
        <row r="364">
          <cell r="A364" t="str">
            <v>47328</v>
          </cell>
          <cell r="B364" t="str">
            <v>PRIREZ NA PLATE-ZASTUPNICI DOPUNSKI RAD FIKSNO</v>
          </cell>
          <cell r="C364">
            <v>0</v>
          </cell>
          <cell r="D364">
            <v>0</v>
          </cell>
          <cell r="E364">
            <v>154.71</v>
          </cell>
          <cell r="F364">
            <v>154.71</v>
          </cell>
          <cell r="G364">
            <v>0</v>
          </cell>
        </row>
        <row r="365">
          <cell r="A365" t="str">
            <v>47329</v>
          </cell>
          <cell r="B365" t="str">
            <v>PRIREZ NA PLATE-ZASTUPNICI</v>
          </cell>
          <cell r="C365">
            <v>0</v>
          </cell>
          <cell r="D365">
            <v>0</v>
          </cell>
          <cell r="E365">
            <v>1553.82</v>
          </cell>
          <cell r="F365">
            <v>1553.82</v>
          </cell>
          <cell r="G365">
            <v>0</v>
          </cell>
        </row>
        <row r="366">
          <cell r="A366" t="str">
            <v>4733</v>
          </cell>
          <cell r="B366" t="str">
            <v>Ostali doprinosi na platu -sindikat,privredna komora,sredstva rada</v>
          </cell>
          <cell r="C366">
            <v>0</v>
          </cell>
          <cell r="D366">
            <v>0</v>
          </cell>
          <cell r="E366">
            <v>5561.02</v>
          </cell>
          <cell r="F366">
            <v>5561.02</v>
          </cell>
          <cell r="G366">
            <v>0</v>
          </cell>
        </row>
        <row r="367">
          <cell r="A367" t="str">
            <v>47338</v>
          </cell>
          <cell r="B367" t="str">
            <v>OSTALI DOPRINOSI NA PLATU -SINDIKAT,PRIVREDNA KOMORA,SREDSTVA RADA-ZASTUPNICI DOPUNSKI RAD FIKSNO</v>
          </cell>
          <cell r="C367">
            <v>0</v>
          </cell>
          <cell r="D367">
            <v>0</v>
          </cell>
          <cell r="E367">
            <v>5.93</v>
          </cell>
          <cell r="F367">
            <v>5.93</v>
          </cell>
          <cell r="G367">
            <v>0</v>
          </cell>
        </row>
        <row r="368">
          <cell r="A368" t="str">
            <v>47339</v>
          </cell>
          <cell r="B368" t="str">
            <v>OSTALI DOPRINOSI NA PLATU -SINDIKAT,PRIVREDNA KOMORA,SREDSTVA RADA-ZASTUPNICI</v>
          </cell>
          <cell r="C368">
            <v>0</v>
          </cell>
          <cell r="D368">
            <v>0</v>
          </cell>
          <cell r="E368">
            <v>811.73</v>
          </cell>
          <cell r="F368">
            <v>811.73</v>
          </cell>
          <cell r="G368">
            <v>0</v>
          </cell>
        </row>
        <row r="369">
          <cell r="A369" t="str">
            <v>4740</v>
          </cell>
          <cell r="B369" t="str">
            <v>Porezi na isplaćene plate</v>
          </cell>
          <cell r="C369">
            <v>0</v>
          </cell>
          <cell r="D369">
            <v>0</v>
          </cell>
          <cell r="E369">
            <v>79975.7</v>
          </cell>
          <cell r="F369">
            <v>79975.7</v>
          </cell>
          <cell r="G369">
            <v>0</v>
          </cell>
        </row>
        <row r="370">
          <cell r="A370" t="str">
            <v>47401</v>
          </cell>
          <cell r="B370" t="str">
            <v>troškovi poreza na otpremnine</v>
          </cell>
          <cell r="C370">
            <v>0</v>
          </cell>
          <cell r="D370">
            <v>0</v>
          </cell>
          <cell r="E370">
            <v>4442.4399999999996</v>
          </cell>
          <cell r="F370">
            <v>4442.4399999999996</v>
          </cell>
          <cell r="G370">
            <v>0</v>
          </cell>
        </row>
        <row r="371">
          <cell r="A371" t="str">
            <v>47402</v>
          </cell>
          <cell r="B371" t="str">
            <v>TROŠKOVI POREZA NA JUBILARNE NAGRADE</v>
          </cell>
          <cell r="C371">
            <v>0</v>
          </cell>
          <cell r="D371">
            <v>0</v>
          </cell>
          <cell r="E371">
            <v>9.89</v>
          </cell>
          <cell r="F371">
            <v>9.89</v>
          </cell>
          <cell r="G371">
            <v>0</v>
          </cell>
        </row>
        <row r="372">
          <cell r="A372" t="str">
            <v>47403</v>
          </cell>
          <cell r="B372" t="str">
            <v>TROŠKOVI POREZA-15% KRIZNI POREZ</v>
          </cell>
          <cell r="C372">
            <v>0</v>
          </cell>
          <cell r="D372">
            <v>0</v>
          </cell>
          <cell r="E372">
            <v>9622.83</v>
          </cell>
          <cell r="F372">
            <v>9622.83</v>
          </cell>
          <cell r="G372">
            <v>0</v>
          </cell>
        </row>
        <row r="373">
          <cell r="A373" t="str">
            <v>474037</v>
          </cell>
          <cell r="B373" t="str">
            <v>TROŠKOVI POREZA-15% KRIZNI POREZ-ZASTUPNICI DOPUNSKI RAD %</v>
          </cell>
          <cell r="C373">
            <v>0</v>
          </cell>
          <cell r="D373">
            <v>0</v>
          </cell>
          <cell r="E373">
            <v>372.58</v>
          </cell>
          <cell r="F373">
            <v>372.58</v>
          </cell>
          <cell r="G373">
            <v>0</v>
          </cell>
        </row>
        <row r="374">
          <cell r="A374" t="str">
            <v>474038</v>
          </cell>
          <cell r="B374" t="str">
            <v>TROŠKOVI POREZA-15% KRIZNI POREZ-ZASTUPNICI DOPUNSKI RAD FIKSNO</v>
          </cell>
          <cell r="C374">
            <v>0</v>
          </cell>
          <cell r="D374">
            <v>0</v>
          </cell>
          <cell r="E374">
            <v>2.4</v>
          </cell>
          <cell r="F374">
            <v>2.4</v>
          </cell>
          <cell r="G374">
            <v>0</v>
          </cell>
        </row>
        <row r="375">
          <cell r="A375" t="str">
            <v>474039</v>
          </cell>
          <cell r="B375" t="str">
            <v>TROŠKOVI POREZA-15% KRIZNI POREZ-ZASTUPNICI</v>
          </cell>
          <cell r="C375">
            <v>0</v>
          </cell>
          <cell r="D375">
            <v>0</v>
          </cell>
          <cell r="E375">
            <v>349.27</v>
          </cell>
          <cell r="F375">
            <v>349.27</v>
          </cell>
          <cell r="G375">
            <v>0</v>
          </cell>
        </row>
        <row r="376">
          <cell r="A376" t="str">
            <v>47407</v>
          </cell>
          <cell r="B376" t="str">
            <v>POREZI NA ISPLAĆENE PLATE-ZASTUPNICI DOPUNSKI RAD %</v>
          </cell>
          <cell r="C376">
            <v>0</v>
          </cell>
          <cell r="D376">
            <v>0</v>
          </cell>
          <cell r="E376">
            <v>3250.68</v>
          </cell>
          <cell r="F376">
            <v>3250.68</v>
          </cell>
          <cell r="G376">
            <v>0</v>
          </cell>
        </row>
        <row r="377">
          <cell r="A377" t="str">
            <v>47408</v>
          </cell>
          <cell r="B377" t="str">
            <v>POREZI NA ISPLAĆENE PLATE-ZASTUPNICI DOPUNSKI RAD FIKSNO</v>
          </cell>
          <cell r="C377">
            <v>0</v>
          </cell>
          <cell r="D377">
            <v>0</v>
          </cell>
          <cell r="E377">
            <v>1124.6600000000001</v>
          </cell>
          <cell r="F377">
            <v>1124.6600000000001</v>
          </cell>
          <cell r="G377">
            <v>0</v>
          </cell>
        </row>
        <row r="378">
          <cell r="A378" t="str">
            <v>47409</v>
          </cell>
          <cell r="B378" t="str">
            <v>POREZI NA ISPLAĆENE PLATE-ZASTUPNICI</v>
          </cell>
          <cell r="C378">
            <v>0</v>
          </cell>
          <cell r="D378">
            <v>0</v>
          </cell>
          <cell r="E378">
            <v>11669.84</v>
          </cell>
          <cell r="F378">
            <v>11669.84</v>
          </cell>
          <cell r="G378">
            <v>0</v>
          </cell>
        </row>
        <row r="379">
          <cell r="A379" t="str">
            <v>4751</v>
          </cell>
          <cell r="B379" t="str">
            <v>Naknade za prevoz na radno mjesto</v>
          </cell>
          <cell r="C379">
            <v>0</v>
          </cell>
          <cell r="D379">
            <v>0</v>
          </cell>
          <cell r="E379">
            <v>11941.05</v>
          </cell>
          <cell r="F379">
            <v>11941.05</v>
          </cell>
          <cell r="G379">
            <v>0</v>
          </cell>
        </row>
        <row r="380">
          <cell r="A380" t="str">
            <v>47519</v>
          </cell>
          <cell r="B380" t="str">
            <v>NAKNADE ZA PREVOZ NA RADNO MJESTO-ZASTUPNICI</v>
          </cell>
          <cell r="C380">
            <v>0</v>
          </cell>
          <cell r="D380">
            <v>0</v>
          </cell>
          <cell r="E380">
            <v>3480.9</v>
          </cell>
          <cell r="F380">
            <v>3480.9</v>
          </cell>
          <cell r="G380">
            <v>0</v>
          </cell>
        </row>
        <row r="381">
          <cell r="A381" t="str">
            <v>47900</v>
          </cell>
          <cell r="B381" t="str">
            <v>Troškovi jubilarnih nagrada</v>
          </cell>
          <cell r="C381">
            <v>0</v>
          </cell>
          <cell r="D381">
            <v>0</v>
          </cell>
          <cell r="E381">
            <v>200</v>
          </cell>
          <cell r="F381">
            <v>200</v>
          </cell>
          <cell r="G381">
            <v>0</v>
          </cell>
        </row>
        <row r="382">
          <cell r="A382" t="str">
            <v>47902</v>
          </cell>
          <cell r="B382" t="str">
            <v>Troškovi otpremnina po sporazumnom raskidu radnog odnosa</v>
          </cell>
          <cell r="C382">
            <v>0</v>
          </cell>
          <cell r="D382">
            <v>0</v>
          </cell>
          <cell r="E382">
            <v>44918.02</v>
          </cell>
          <cell r="F382">
            <v>44918.02</v>
          </cell>
          <cell r="G382">
            <v>0</v>
          </cell>
        </row>
        <row r="383">
          <cell r="A383" t="str">
            <v>47904</v>
          </cell>
          <cell r="B383" t="str">
            <v>Naknade za pomoć</v>
          </cell>
          <cell r="C383">
            <v>0</v>
          </cell>
          <cell r="D383">
            <v>0</v>
          </cell>
          <cell r="E383">
            <v>1465.8</v>
          </cell>
          <cell r="F383">
            <v>1465.8</v>
          </cell>
          <cell r="G383">
            <v>0</v>
          </cell>
        </row>
        <row r="384">
          <cell r="A384" t="str">
            <v>4800</v>
          </cell>
          <cell r="B384" t="str">
            <v>Troškovi poreza na imovinu</v>
          </cell>
          <cell r="C384">
            <v>0</v>
          </cell>
          <cell r="D384">
            <v>0</v>
          </cell>
          <cell r="E384">
            <v>19319.82</v>
          </cell>
          <cell r="F384">
            <v>19319.82</v>
          </cell>
          <cell r="G384">
            <v>0</v>
          </cell>
        </row>
        <row r="385">
          <cell r="A385" t="str">
            <v>4802</v>
          </cell>
          <cell r="B385" t="str">
            <v>Troškovi turističke takse</v>
          </cell>
          <cell r="C385">
            <v>0</v>
          </cell>
          <cell r="D385">
            <v>0</v>
          </cell>
          <cell r="E385">
            <v>234</v>
          </cell>
          <cell r="F385">
            <v>234</v>
          </cell>
          <cell r="G385">
            <v>0</v>
          </cell>
        </row>
        <row r="386">
          <cell r="A386" t="str">
            <v>4803</v>
          </cell>
          <cell r="B386" t="str">
            <v>Troškovi naknada za korišćenje prilaznih puteva</v>
          </cell>
          <cell r="C386">
            <v>0</v>
          </cell>
          <cell r="D386">
            <v>0</v>
          </cell>
          <cell r="E386">
            <v>550</v>
          </cell>
          <cell r="F386">
            <v>550</v>
          </cell>
          <cell r="G386">
            <v>0</v>
          </cell>
        </row>
        <row r="387">
          <cell r="A387" t="str">
            <v>4805</v>
          </cell>
          <cell r="B387" t="str">
            <v>Troškovi carina i uvoznog pdv</v>
          </cell>
          <cell r="C387">
            <v>0</v>
          </cell>
          <cell r="D387">
            <v>0</v>
          </cell>
          <cell r="E387">
            <v>8283.7199999999993</v>
          </cell>
          <cell r="F387">
            <v>8283.7199999999993</v>
          </cell>
          <cell r="G387">
            <v>0</v>
          </cell>
        </row>
        <row r="388">
          <cell r="A388" t="str">
            <v>4820</v>
          </cell>
          <cell r="B388" t="str">
            <v>TROŠKOVI STRUČNOG USAVRŠAVANJA RADNIKA</v>
          </cell>
          <cell r="C388">
            <v>0</v>
          </cell>
          <cell r="D388">
            <v>0</v>
          </cell>
          <cell r="E388">
            <v>1275.04</v>
          </cell>
          <cell r="F388">
            <v>1275.04</v>
          </cell>
          <cell r="G388">
            <v>0</v>
          </cell>
        </row>
        <row r="389">
          <cell r="A389" t="str">
            <v>4840</v>
          </cell>
          <cell r="B389" t="str">
            <v>SPONZORSKI PRILOZI</v>
          </cell>
          <cell r="C389">
            <v>0</v>
          </cell>
          <cell r="D389">
            <v>0</v>
          </cell>
          <cell r="E389">
            <v>16600</v>
          </cell>
          <cell r="F389">
            <v>16600</v>
          </cell>
          <cell r="G389">
            <v>0</v>
          </cell>
        </row>
        <row r="390">
          <cell r="A390" t="str">
            <v>4841</v>
          </cell>
          <cell r="B390" t="str">
            <v>donacije</v>
          </cell>
          <cell r="C390">
            <v>0</v>
          </cell>
          <cell r="D390">
            <v>0</v>
          </cell>
          <cell r="E390">
            <v>1900</v>
          </cell>
          <cell r="F390">
            <v>1900</v>
          </cell>
          <cell r="G390">
            <v>0</v>
          </cell>
        </row>
        <row r="391">
          <cell r="A391" t="str">
            <v>4850</v>
          </cell>
          <cell r="B391" t="str">
            <v>Članarine za komoru i udruženja</v>
          </cell>
          <cell r="C391">
            <v>0</v>
          </cell>
          <cell r="D391">
            <v>0</v>
          </cell>
          <cell r="E391">
            <v>9578.34</v>
          </cell>
          <cell r="F391">
            <v>9578.34</v>
          </cell>
          <cell r="G391">
            <v>0</v>
          </cell>
        </row>
        <row r="392">
          <cell r="A392" t="str">
            <v>4890</v>
          </cell>
          <cell r="B392" t="str">
            <v>Troškovi sudske i administrativne takse</v>
          </cell>
          <cell r="C392">
            <v>0</v>
          </cell>
          <cell r="D392">
            <v>0</v>
          </cell>
          <cell r="E392">
            <v>2969.59</v>
          </cell>
          <cell r="F392">
            <v>2969.59</v>
          </cell>
          <cell r="G392">
            <v>0</v>
          </cell>
        </row>
        <row r="393">
          <cell r="A393" t="str">
            <v>4892</v>
          </cell>
          <cell r="B393" t="str">
            <v>OSTALI TROŠKOVI, OSIM TROŠKOVA OSIGURANJA -DOPRINOS ZA INVALIDNA LICA</v>
          </cell>
          <cell r="C393">
            <v>0</v>
          </cell>
          <cell r="D393">
            <v>0</v>
          </cell>
          <cell r="E393">
            <v>6426</v>
          </cell>
          <cell r="F393">
            <v>6426</v>
          </cell>
          <cell r="G393">
            <v>0</v>
          </cell>
        </row>
        <row r="394">
          <cell r="A394" t="str">
            <v>4893</v>
          </cell>
          <cell r="B394" t="str">
            <v>OSTALI TROŠKOVI, OSIM TROŠKOVA OSIGURANJA -PARKING SERVIS</v>
          </cell>
          <cell r="C394">
            <v>0</v>
          </cell>
          <cell r="D394">
            <v>0</v>
          </cell>
          <cell r="E394">
            <v>9797.6</v>
          </cell>
          <cell r="F394">
            <v>9797.6</v>
          </cell>
          <cell r="G394">
            <v>0</v>
          </cell>
        </row>
        <row r="395">
          <cell r="A395" t="str">
            <v>4894</v>
          </cell>
          <cell r="B395" t="str">
            <v>OSTALI TROŠKOVI, OSIM TROŠKOVA OSIGURANJA -OBEZBJEĐENJE OBJEKATA</v>
          </cell>
          <cell r="C395">
            <v>0</v>
          </cell>
          <cell r="D395">
            <v>0</v>
          </cell>
          <cell r="E395">
            <v>5345.19</v>
          </cell>
          <cell r="F395">
            <v>5345.19</v>
          </cell>
          <cell r="G395">
            <v>0</v>
          </cell>
        </row>
        <row r="396">
          <cell r="A396" t="str">
            <v>4895</v>
          </cell>
          <cell r="B396" t="str">
            <v>OSTALI TROŠKOVI, OSIM TROŠKOVA OSIGURANJA -ARHIVIRANJE I SREDJIVANJE DOKUMENTACIJE</v>
          </cell>
          <cell r="C396">
            <v>0</v>
          </cell>
          <cell r="D396">
            <v>0</v>
          </cell>
          <cell r="E396">
            <v>1650.88</v>
          </cell>
          <cell r="F396">
            <v>1650.88</v>
          </cell>
          <cell r="G396">
            <v>0</v>
          </cell>
        </row>
        <row r="397">
          <cell r="A397" t="str">
            <v>4899</v>
          </cell>
          <cell r="B397" t="str">
            <v>Ostali troškovi, osim troškova osiguranja</v>
          </cell>
          <cell r="C397">
            <v>0</v>
          </cell>
          <cell r="D397">
            <v>0</v>
          </cell>
          <cell r="E397">
            <v>12911.11</v>
          </cell>
          <cell r="F397">
            <v>12911.11</v>
          </cell>
          <cell r="G397">
            <v>0</v>
          </cell>
        </row>
        <row r="398">
          <cell r="A398" t="str">
            <v>57001</v>
          </cell>
          <cell r="B398" t="str">
            <v>BRUTO LIKVIDIRANE ŠTETE</v>
          </cell>
          <cell r="C398">
            <v>0</v>
          </cell>
          <cell r="D398">
            <v>0</v>
          </cell>
          <cell r="E398">
            <v>3894959.35</v>
          </cell>
          <cell r="F398">
            <v>3894959.35</v>
          </cell>
          <cell r="G398">
            <v>0</v>
          </cell>
        </row>
        <row r="399">
          <cell r="A399" t="str">
            <v>570022</v>
          </cell>
          <cell r="B399" t="str">
            <v>AMORTIZACIJA</v>
          </cell>
          <cell r="C399">
            <v>0</v>
          </cell>
          <cell r="D399">
            <v>0</v>
          </cell>
          <cell r="E399">
            <v>18805.740000000002</v>
          </cell>
          <cell r="F399">
            <v>18805.740000000002</v>
          </cell>
          <cell r="G399">
            <v>0</v>
          </cell>
        </row>
        <row r="400">
          <cell r="A400" t="str">
            <v>5700231</v>
          </cell>
          <cell r="B400" t="str">
            <v>TROŠKOVI ZARADA</v>
          </cell>
          <cell r="C400">
            <v>0</v>
          </cell>
          <cell r="D400">
            <v>0</v>
          </cell>
          <cell r="E400">
            <v>104553.09</v>
          </cell>
          <cell r="F400">
            <v>104553.09</v>
          </cell>
          <cell r="G400">
            <v>0</v>
          </cell>
        </row>
        <row r="401">
          <cell r="A401" t="str">
            <v>5700232</v>
          </cell>
          <cell r="B401" t="str">
            <v>TROŠKOVI POREZA I DOPRINOSA NA ZARADE</v>
          </cell>
          <cell r="C401">
            <v>0</v>
          </cell>
          <cell r="D401">
            <v>0</v>
          </cell>
          <cell r="E401">
            <v>71844.69</v>
          </cell>
          <cell r="F401">
            <v>71844.69</v>
          </cell>
          <cell r="G401">
            <v>0</v>
          </cell>
        </row>
        <row r="402">
          <cell r="A402" t="str">
            <v>5700233</v>
          </cell>
          <cell r="B402" t="str">
            <v>OSTALI TROŠKOVI RADA</v>
          </cell>
          <cell r="C402">
            <v>0</v>
          </cell>
          <cell r="D402">
            <v>0</v>
          </cell>
          <cell r="E402">
            <v>31.12</v>
          </cell>
          <cell r="F402">
            <v>31.12</v>
          </cell>
          <cell r="G402">
            <v>0</v>
          </cell>
        </row>
        <row r="403">
          <cell r="A403" t="str">
            <v>570024</v>
          </cell>
          <cell r="B403" t="str">
            <v>TROŠKOVI USLUGA FIZIČKIH LICA</v>
          </cell>
          <cell r="C403">
            <v>0</v>
          </cell>
          <cell r="D403">
            <v>0</v>
          </cell>
          <cell r="E403">
            <v>177.95</v>
          </cell>
          <cell r="F403">
            <v>177.95</v>
          </cell>
          <cell r="G403">
            <v>0</v>
          </cell>
        </row>
        <row r="404">
          <cell r="A404" t="str">
            <v>57002501</v>
          </cell>
          <cell r="B404" t="str">
            <v>TROŠKOVI REPREZENTACIJE,REKLAME,SAJMOVA</v>
          </cell>
          <cell r="C404">
            <v>0</v>
          </cell>
          <cell r="D404">
            <v>0</v>
          </cell>
          <cell r="E404">
            <v>750.08</v>
          </cell>
          <cell r="F404">
            <v>750.08</v>
          </cell>
          <cell r="G404">
            <v>0</v>
          </cell>
        </row>
        <row r="405">
          <cell r="A405" t="str">
            <v>57002502</v>
          </cell>
          <cell r="B405" t="str">
            <v>TROŠKOVI MATERIJALA I ENERGIJE</v>
          </cell>
          <cell r="C405">
            <v>0</v>
          </cell>
          <cell r="D405">
            <v>0</v>
          </cell>
          <cell r="E405">
            <v>13366.6</v>
          </cell>
          <cell r="F405">
            <v>13366.6</v>
          </cell>
          <cell r="G405">
            <v>0</v>
          </cell>
        </row>
        <row r="406">
          <cell r="A406" t="str">
            <v>57002503</v>
          </cell>
          <cell r="B406" t="str">
            <v>TROŠKOVI USLUGA ODRŽAVANJA</v>
          </cell>
          <cell r="C406">
            <v>0</v>
          </cell>
          <cell r="D406">
            <v>0</v>
          </cell>
          <cell r="E406">
            <v>20868.95</v>
          </cell>
          <cell r="F406">
            <v>20868.95</v>
          </cell>
          <cell r="G406">
            <v>0</v>
          </cell>
        </row>
        <row r="407">
          <cell r="A407" t="str">
            <v>57002504</v>
          </cell>
          <cell r="B407" t="str">
            <v>POVRAT TROŠKOVA VEZANIH ZA RADNI ODNOS</v>
          </cell>
          <cell r="C407">
            <v>0</v>
          </cell>
          <cell r="D407">
            <v>0</v>
          </cell>
          <cell r="E407">
            <v>25</v>
          </cell>
          <cell r="F407">
            <v>25</v>
          </cell>
          <cell r="G407">
            <v>0</v>
          </cell>
        </row>
        <row r="408">
          <cell r="A408" t="str">
            <v>57002505</v>
          </cell>
          <cell r="B408" t="str">
            <v>TROŠKOVI INTELEKTUALNIH I LIČNIH USLUGA</v>
          </cell>
          <cell r="C408">
            <v>0</v>
          </cell>
          <cell r="D408">
            <v>0</v>
          </cell>
          <cell r="E408">
            <v>29346.37</v>
          </cell>
          <cell r="F408">
            <v>29346.37</v>
          </cell>
          <cell r="G408">
            <v>0</v>
          </cell>
        </row>
        <row r="409">
          <cell r="A409" t="str">
            <v>57002507</v>
          </cell>
          <cell r="B409" t="str">
            <v>TROŠKOVI USLUGA SAOBRAĆAJA I VEZA</v>
          </cell>
          <cell r="C409">
            <v>0</v>
          </cell>
          <cell r="D409">
            <v>0</v>
          </cell>
          <cell r="E409">
            <v>5962.33</v>
          </cell>
          <cell r="F409">
            <v>5962.33</v>
          </cell>
          <cell r="G409">
            <v>0</v>
          </cell>
        </row>
        <row r="410">
          <cell r="A410" t="str">
            <v>57002508</v>
          </cell>
          <cell r="B410" t="str">
            <v>TROŠKOVI PREMIJA OSIGURANJA</v>
          </cell>
          <cell r="C410">
            <v>0</v>
          </cell>
          <cell r="D410">
            <v>0</v>
          </cell>
          <cell r="E410">
            <v>4829.88</v>
          </cell>
          <cell r="F410">
            <v>4829.88</v>
          </cell>
          <cell r="G410">
            <v>0</v>
          </cell>
        </row>
        <row r="411">
          <cell r="A411" t="str">
            <v>57002509</v>
          </cell>
          <cell r="B411" t="str">
            <v>TROŠKOVI PLATNOG PROMETA I BANKARSKIH USLUGA</v>
          </cell>
          <cell r="C411">
            <v>0</v>
          </cell>
          <cell r="D411">
            <v>0</v>
          </cell>
          <cell r="E411">
            <v>100.65</v>
          </cell>
          <cell r="F411">
            <v>100.65</v>
          </cell>
          <cell r="G411">
            <v>0</v>
          </cell>
        </row>
        <row r="412">
          <cell r="A412" t="str">
            <v>57002510</v>
          </cell>
          <cell r="B412" t="str">
            <v>ZAKUPNINE</v>
          </cell>
          <cell r="C412">
            <v>0</v>
          </cell>
          <cell r="D412">
            <v>0</v>
          </cell>
          <cell r="E412">
            <v>4294.6099999999997</v>
          </cell>
          <cell r="F412">
            <v>4294.6099999999997</v>
          </cell>
          <cell r="G412">
            <v>0</v>
          </cell>
        </row>
        <row r="413">
          <cell r="A413" t="str">
            <v>57002512</v>
          </cell>
          <cell r="B413" t="str">
            <v>OSTALI TROŠKOVI USLUGA</v>
          </cell>
          <cell r="C413">
            <v>0</v>
          </cell>
          <cell r="D413">
            <v>0</v>
          </cell>
          <cell r="E413">
            <v>10667.57</v>
          </cell>
          <cell r="F413">
            <v>10667.57</v>
          </cell>
          <cell r="G413">
            <v>0</v>
          </cell>
        </row>
        <row r="414">
          <cell r="A414" t="str">
            <v>5701</v>
          </cell>
          <cell r="B414" t="str">
            <v>UMANJENJE ZA PRIHODE OSTVARENE IZ BRUTO REGRESNIH POTRAŽIVANJA</v>
          </cell>
          <cell r="C414">
            <v>0</v>
          </cell>
          <cell r="D414">
            <v>0</v>
          </cell>
          <cell r="E414">
            <v>47736.97</v>
          </cell>
          <cell r="F414">
            <v>47736.97</v>
          </cell>
          <cell r="G414">
            <v>0</v>
          </cell>
        </row>
        <row r="415">
          <cell r="A415" t="str">
            <v>5703</v>
          </cell>
          <cell r="B415" t="str">
            <v>UMANJENJE ZA UDJELE SAOSIGURAVAČA</v>
          </cell>
          <cell r="C415">
            <v>0</v>
          </cell>
          <cell r="D415">
            <v>0</v>
          </cell>
          <cell r="E415">
            <v>126066.39</v>
          </cell>
          <cell r="F415">
            <v>126066.39</v>
          </cell>
          <cell r="G415">
            <v>0</v>
          </cell>
        </row>
        <row r="416">
          <cell r="A416" t="str">
            <v>57040</v>
          </cell>
          <cell r="B416" t="str">
            <v>UMANJENJE ZA UDJELE REOSIGURAVAČA</v>
          </cell>
          <cell r="C416">
            <v>0</v>
          </cell>
          <cell r="D416">
            <v>0</v>
          </cell>
          <cell r="E416">
            <v>206643.33</v>
          </cell>
          <cell r="F416">
            <v>206643.33</v>
          </cell>
          <cell r="G416">
            <v>0</v>
          </cell>
        </row>
        <row r="417">
          <cell r="A417" t="str">
            <v>57041</v>
          </cell>
          <cell r="B417" t="str">
            <v>UMANJENJE ZA UDJELE REOSIGURAVAČA-TRIGLAV</v>
          </cell>
          <cell r="C417">
            <v>0</v>
          </cell>
          <cell r="D417">
            <v>0</v>
          </cell>
          <cell r="E417">
            <v>191257.16</v>
          </cell>
          <cell r="F417">
            <v>191257.16</v>
          </cell>
          <cell r="G417">
            <v>0</v>
          </cell>
        </row>
        <row r="418">
          <cell r="A418" t="str">
            <v>57050</v>
          </cell>
          <cell r="B418" t="str">
            <v>PROMJENE REZERVISANJA ZA NASTALE PRIJAVLJENE STETE</v>
          </cell>
          <cell r="C418">
            <v>0</v>
          </cell>
          <cell r="D418">
            <v>0</v>
          </cell>
          <cell r="E418">
            <v>1908878.6</v>
          </cell>
          <cell r="F418">
            <v>1908878.6</v>
          </cell>
          <cell r="G418">
            <v>0</v>
          </cell>
        </row>
        <row r="419">
          <cell r="A419" t="str">
            <v>57052</v>
          </cell>
          <cell r="B419" t="str">
            <v>PROMJENE REZERVISANJA ZA TROSKOVE LIKVIDACIJE STETA</v>
          </cell>
          <cell r="C419">
            <v>0</v>
          </cell>
          <cell r="D419">
            <v>0</v>
          </cell>
          <cell r="E419">
            <v>208405.16</v>
          </cell>
          <cell r="F419">
            <v>208405.16</v>
          </cell>
          <cell r="G419">
            <v>0</v>
          </cell>
        </row>
        <row r="420">
          <cell r="A420" t="str">
            <v>5706</v>
          </cell>
          <cell r="B420" t="str">
            <v>PROMJENE BRUTO REZERVISANJA ZA ŠTETE,UDIO SAOSIGURAVAČA I REOSIGURAVAČA</v>
          </cell>
          <cell r="C420">
            <v>0</v>
          </cell>
          <cell r="D420">
            <v>0</v>
          </cell>
          <cell r="E420">
            <v>365573.13</v>
          </cell>
          <cell r="F420">
            <v>365573.13</v>
          </cell>
          <cell r="G420">
            <v>0</v>
          </cell>
        </row>
        <row r="421">
          <cell r="A421" t="str">
            <v>5770</v>
          </cell>
          <cell r="B421" t="str">
            <v>GARANTNI FOND</v>
          </cell>
          <cell r="C421">
            <v>0</v>
          </cell>
          <cell r="D421">
            <v>0</v>
          </cell>
          <cell r="E421">
            <v>127700.91</v>
          </cell>
          <cell r="F421">
            <v>127700.91</v>
          </cell>
          <cell r="G421">
            <v>0</v>
          </cell>
        </row>
        <row r="422">
          <cell r="A422" t="str">
            <v>5771</v>
          </cell>
          <cell r="B422" t="str">
            <v>NADZORNI ORGAN</v>
          </cell>
          <cell r="C422">
            <v>0</v>
          </cell>
          <cell r="D422">
            <v>0</v>
          </cell>
          <cell r="E422">
            <v>73997.009999999995</v>
          </cell>
          <cell r="F422">
            <v>73997.009999999995</v>
          </cell>
          <cell r="G422">
            <v>0</v>
          </cell>
        </row>
        <row r="423">
          <cell r="A423" t="str">
            <v>57720</v>
          </cell>
          <cell r="B423" t="str">
            <v>ISPRAVKA VRIJEDNOSTI PREMIJE OSIGURANAJ</v>
          </cell>
          <cell r="C423">
            <v>0</v>
          </cell>
          <cell r="D423">
            <v>0</v>
          </cell>
          <cell r="E423">
            <v>106231.94</v>
          </cell>
          <cell r="F423">
            <v>106231.94</v>
          </cell>
          <cell r="G423">
            <v>0</v>
          </cell>
        </row>
        <row r="424">
          <cell r="A424" t="str">
            <v>57722</v>
          </cell>
          <cell r="B424" t="str">
            <v>ISPRAVKA VRIJEDNOSTI REGRESA</v>
          </cell>
          <cell r="C424">
            <v>0</v>
          </cell>
          <cell r="D424">
            <v>0</v>
          </cell>
          <cell r="E424">
            <v>4008.7</v>
          </cell>
          <cell r="F424">
            <v>4008.7</v>
          </cell>
          <cell r="G424">
            <v>0</v>
          </cell>
        </row>
        <row r="425">
          <cell r="A425" t="str">
            <v>5773</v>
          </cell>
          <cell r="B425" t="str">
            <v>POŽARNA TAKSA</v>
          </cell>
          <cell r="C425">
            <v>0</v>
          </cell>
          <cell r="D425">
            <v>0</v>
          </cell>
          <cell r="E425">
            <v>12753.18</v>
          </cell>
          <cell r="F425">
            <v>12753.18</v>
          </cell>
          <cell r="G425">
            <v>0</v>
          </cell>
        </row>
        <row r="426">
          <cell r="A426" t="str">
            <v>57811</v>
          </cell>
          <cell r="B426" t="str">
            <v>TROŠKOVI PRIBAVE OSIGURANJA</v>
          </cell>
          <cell r="C426">
            <v>0</v>
          </cell>
          <cell r="D426">
            <v>0</v>
          </cell>
          <cell r="E426">
            <v>176588.81</v>
          </cell>
          <cell r="F426">
            <v>176588.81</v>
          </cell>
          <cell r="G426">
            <v>0</v>
          </cell>
        </row>
        <row r="427">
          <cell r="A427" t="str">
            <v>57812</v>
          </cell>
          <cell r="B427" t="str">
            <v>AMORTIZACIJA</v>
          </cell>
          <cell r="C427">
            <v>0</v>
          </cell>
          <cell r="D427">
            <v>0</v>
          </cell>
          <cell r="E427">
            <v>70095.92</v>
          </cell>
          <cell r="F427">
            <v>70095.92</v>
          </cell>
          <cell r="G427">
            <v>0</v>
          </cell>
        </row>
        <row r="428">
          <cell r="A428" t="str">
            <v>578131</v>
          </cell>
          <cell r="B428" t="str">
            <v>TROŠKOVI ZARADA</v>
          </cell>
          <cell r="C428">
            <v>0</v>
          </cell>
          <cell r="D428">
            <v>0</v>
          </cell>
          <cell r="E428">
            <v>361078.71</v>
          </cell>
          <cell r="F428">
            <v>361078.71</v>
          </cell>
          <cell r="G428">
            <v>0</v>
          </cell>
        </row>
        <row r="429">
          <cell r="A429" t="str">
            <v>578132</v>
          </cell>
          <cell r="B429" t="str">
            <v>TROŠKOVI POREZA I DOPRINOSA NA ZARADE</v>
          </cell>
          <cell r="C429">
            <v>0</v>
          </cell>
          <cell r="D429">
            <v>0</v>
          </cell>
          <cell r="E429">
            <v>244800.15</v>
          </cell>
          <cell r="F429">
            <v>244800.15</v>
          </cell>
          <cell r="G429">
            <v>0</v>
          </cell>
        </row>
        <row r="430">
          <cell r="A430" t="str">
            <v>578133</v>
          </cell>
          <cell r="B430" t="str">
            <v>OSTALI TROŠKOVI RADA</v>
          </cell>
          <cell r="C430">
            <v>0</v>
          </cell>
          <cell r="D430">
            <v>0</v>
          </cell>
          <cell r="E430">
            <v>46299.14</v>
          </cell>
          <cell r="F430">
            <v>46299.14</v>
          </cell>
          <cell r="G430">
            <v>0</v>
          </cell>
        </row>
        <row r="431">
          <cell r="A431" t="str">
            <v>57814</v>
          </cell>
          <cell r="B431" t="str">
            <v>TROŠKOVI USLUGA FIZIČKIH LICA KOJI NE OBAVLJAJU DJELATNOST</v>
          </cell>
          <cell r="C431">
            <v>0</v>
          </cell>
          <cell r="D431">
            <v>0</v>
          </cell>
          <cell r="E431">
            <v>4339.1000000000004</v>
          </cell>
          <cell r="F431">
            <v>4339.1000000000004</v>
          </cell>
          <cell r="G431">
            <v>0</v>
          </cell>
        </row>
        <row r="432">
          <cell r="A432" t="str">
            <v>5781501</v>
          </cell>
          <cell r="B432" t="str">
            <v>TROŠKOVI REPREZENTACIJE,REKLAME,SAJMOVA</v>
          </cell>
          <cell r="C432">
            <v>0</v>
          </cell>
          <cell r="D432">
            <v>0</v>
          </cell>
          <cell r="E432">
            <v>908100.36</v>
          </cell>
          <cell r="F432">
            <v>908100.36</v>
          </cell>
          <cell r="G432">
            <v>0</v>
          </cell>
        </row>
        <row r="433">
          <cell r="A433" t="str">
            <v>5781502</v>
          </cell>
          <cell r="B433" t="str">
            <v>TROŠKOVI MATERIJALA I ENERGIJE</v>
          </cell>
          <cell r="C433">
            <v>0</v>
          </cell>
          <cell r="D433">
            <v>0</v>
          </cell>
          <cell r="E433">
            <v>86572.1</v>
          </cell>
          <cell r="F433">
            <v>86572.1</v>
          </cell>
          <cell r="G433">
            <v>0</v>
          </cell>
        </row>
        <row r="434">
          <cell r="A434" t="str">
            <v>5781503</v>
          </cell>
          <cell r="B434" t="str">
            <v>TROŠKOVI USLUGA ODRŽAVANJA</v>
          </cell>
          <cell r="C434">
            <v>0</v>
          </cell>
          <cell r="D434">
            <v>0</v>
          </cell>
          <cell r="E434">
            <v>64309.29</v>
          </cell>
          <cell r="F434">
            <v>64309.29</v>
          </cell>
          <cell r="G434">
            <v>0</v>
          </cell>
        </row>
        <row r="435">
          <cell r="A435" t="str">
            <v>5781504</v>
          </cell>
          <cell r="B435" t="str">
            <v>POVRAT TROŠKOVA VEZANIH ZA RADNI ODNOS</v>
          </cell>
          <cell r="C435">
            <v>0</v>
          </cell>
          <cell r="D435">
            <v>0</v>
          </cell>
          <cell r="E435">
            <v>2319.33</v>
          </cell>
          <cell r="F435">
            <v>2319.33</v>
          </cell>
          <cell r="G435">
            <v>0</v>
          </cell>
        </row>
        <row r="436">
          <cell r="A436" t="str">
            <v>5781505</v>
          </cell>
          <cell r="B436" t="str">
            <v>TROŠKOVI INTELEKTUALNIH I LIČNIH USLUGA</v>
          </cell>
          <cell r="C436">
            <v>0</v>
          </cell>
          <cell r="D436">
            <v>0</v>
          </cell>
          <cell r="E436">
            <v>17615.23</v>
          </cell>
          <cell r="F436">
            <v>17615.23</v>
          </cell>
          <cell r="G436">
            <v>0</v>
          </cell>
        </row>
        <row r="437">
          <cell r="A437" t="str">
            <v>5781507</v>
          </cell>
          <cell r="B437" t="str">
            <v>TROŠKOVI USLUGA SAOBRAĆAJA I VEZA</v>
          </cell>
          <cell r="C437">
            <v>0</v>
          </cell>
          <cell r="D437">
            <v>0</v>
          </cell>
          <cell r="E437">
            <v>22258.46</v>
          </cell>
          <cell r="F437">
            <v>22258.46</v>
          </cell>
          <cell r="G437">
            <v>0</v>
          </cell>
        </row>
        <row r="438">
          <cell r="A438" t="str">
            <v>5781508</v>
          </cell>
          <cell r="B438" t="str">
            <v>TROŠKOVI PREMIJA OSIGURANJA</v>
          </cell>
          <cell r="C438">
            <v>0</v>
          </cell>
          <cell r="D438">
            <v>0</v>
          </cell>
          <cell r="E438">
            <v>26991.599999999999</v>
          </cell>
          <cell r="F438">
            <v>26991.599999999999</v>
          </cell>
          <cell r="G438">
            <v>0</v>
          </cell>
        </row>
        <row r="439">
          <cell r="A439" t="str">
            <v>5781509</v>
          </cell>
          <cell r="B439" t="str">
            <v>TROŠKOVI PLATNOG PROMETA I BANKARSKIH USLUGA</v>
          </cell>
          <cell r="C439">
            <v>0</v>
          </cell>
          <cell r="D439">
            <v>0</v>
          </cell>
          <cell r="E439">
            <v>505.89</v>
          </cell>
          <cell r="F439">
            <v>505.89</v>
          </cell>
          <cell r="G439">
            <v>0</v>
          </cell>
        </row>
        <row r="440">
          <cell r="A440" t="str">
            <v>5781510</v>
          </cell>
          <cell r="B440" t="str">
            <v>ZAKUPNINE</v>
          </cell>
          <cell r="C440">
            <v>0</v>
          </cell>
          <cell r="D440">
            <v>0</v>
          </cell>
          <cell r="E440">
            <v>57785.3</v>
          </cell>
          <cell r="F440">
            <v>57785.3</v>
          </cell>
          <cell r="G440">
            <v>0</v>
          </cell>
        </row>
        <row r="441">
          <cell r="A441" t="str">
            <v>5781512</v>
          </cell>
          <cell r="B441" t="str">
            <v>OSTALI TROŠKOVI USLUGA</v>
          </cell>
          <cell r="C441">
            <v>0</v>
          </cell>
          <cell r="D441">
            <v>0</v>
          </cell>
          <cell r="E441">
            <v>44244.72</v>
          </cell>
          <cell r="F441">
            <v>44244.72</v>
          </cell>
          <cell r="G441">
            <v>0</v>
          </cell>
        </row>
        <row r="442">
          <cell r="A442" t="str">
            <v>5792</v>
          </cell>
          <cell r="B442" t="str">
            <v>AMORTIZACIJA</v>
          </cell>
          <cell r="C442">
            <v>0</v>
          </cell>
          <cell r="D442">
            <v>0</v>
          </cell>
          <cell r="E442">
            <v>43432.08</v>
          </cell>
          <cell r="F442">
            <v>43432.08</v>
          </cell>
          <cell r="G442">
            <v>0</v>
          </cell>
        </row>
        <row r="443">
          <cell r="A443" t="str">
            <v>57931</v>
          </cell>
          <cell r="B443" t="str">
            <v>TROŠKOVI ZARADA</v>
          </cell>
          <cell r="C443">
            <v>0</v>
          </cell>
          <cell r="D443">
            <v>0</v>
          </cell>
          <cell r="E443">
            <v>259369.86</v>
          </cell>
          <cell r="F443">
            <v>259369.86</v>
          </cell>
          <cell r="G443">
            <v>0</v>
          </cell>
        </row>
        <row r="444">
          <cell r="A444" t="str">
            <v>57932</v>
          </cell>
          <cell r="B444" t="str">
            <v>TROŠKOVI POREZA I DOPRINOSA NA ZARADE</v>
          </cell>
          <cell r="C444">
            <v>0</v>
          </cell>
          <cell r="D444">
            <v>0</v>
          </cell>
          <cell r="E444">
            <v>163283.78</v>
          </cell>
          <cell r="F444">
            <v>163283.78</v>
          </cell>
          <cell r="G444">
            <v>0</v>
          </cell>
        </row>
        <row r="445">
          <cell r="A445" t="str">
            <v>57933</v>
          </cell>
          <cell r="B445" t="str">
            <v>OSTALI TROŠKOVI RADA</v>
          </cell>
          <cell r="C445">
            <v>0</v>
          </cell>
          <cell r="D445">
            <v>0</v>
          </cell>
          <cell r="E445">
            <v>253.56</v>
          </cell>
          <cell r="F445">
            <v>253.56</v>
          </cell>
          <cell r="G445">
            <v>0</v>
          </cell>
        </row>
        <row r="446">
          <cell r="A446" t="str">
            <v>5794</v>
          </cell>
          <cell r="B446" t="str">
            <v>TROŠKOVI USLUGA FIZIČKIH LICA KOJI NE OBAVLJAJU DJELATNOST</v>
          </cell>
          <cell r="C446">
            <v>0</v>
          </cell>
          <cell r="D446">
            <v>0</v>
          </cell>
          <cell r="E446">
            <v>6466.58</v>
          </cell>
          <cell r="F446">
            <v>6466.58</v>
          </cell>
          <cell r="G446">
            <v>0</v>
          </cell>
        </row>
        <row r="447">
          <cell r="A447" t="str">
            <v>579501</v>
          </cell>
          <cell r="B447" t="str">
            <v>TROŠKOVI REPREZENTACIJE,REKLAME,SAJMOVA</v>
          </cell>
          <cell r="C447">
            <v>0</v>
          </cell>
          <cell r="D447">
            <v>0</v>
          </cell>
          <cell r="E447">
            <v>10777.51</v>
          </cell>
          <cell r="F447">
            <v>10777.51</v>
          </cell>
          <cell r="G447">
            <v>0</v>
          </cell>
        </row>
        <row r="448">
          <cell r="A448" t="str">
            <v>579502</v>
          </cell>
          <cell r="B448" t="str">
            <v>TROŠKOVI MATERIJALA I ENERGIJE</v>
          </cell>
          <cell r="C448">
            <v>0</v>
          </cell>
          <cell r="D448">
            <v>0</v>
          </cell>
          <cell r="E448">
            <v>12033.47</v>
          </cell>
          <cell r="F448">
            <v>12033.47</v>
          </cell>
          <cell r="G448">
            <v>0</v>
          </cell>
        </row>
        <row r="449">
          <cell r="A449" t="str">
            <v>579503</v>
          </cell>
          <cell r="B449" t="str">
            <v>TROŠKOVI USLUGA ODRŽAVANJA</v>
          </cell>
          <cell r="C449">
            <v>0</v>
          </cell>
          <cell r="D449">
            <v>0</v>
          </cell>
          <cell r="E449">
            <v>25119.29</v>
          </cell>
          <cell r="F449">
            <v>25119.29</v>
          </cell>
          <cell r="G449">
            <v>0</v>
          </cell>
        </row>
        <row r="450">
          <cell r="A450" t="str">
            <v>579504</v>
          </cell>
          <cell r="B450" t="str">
            <v>POVRAT TROŠKOVA VEZANIH ZA RADNI ODNOS</v>
          </cell>
          <cell r="C450">
            <v>0</v>
          </cell>
          <cell r="D450">
            <v>0</v>
          </cell>
          <cell r="E450">
            <v>5435.29</v>
          </cell>
          <cell r="F450">
            <v>5435.29</v>
          </cell>
          <cell r="G450">
            <v>0</v>
          </cell>
        </row>
        <row r="451">
          <cell r="A451" t="str">
            <v>579505</v>
          </cell>
          <cell r="B451" t="str">
            <v>TROŠKOVI INTELEKTUALNIH I LIČNIH USLUGA</v>
          </cell>
          <cell r="C451">
            <v>0</v>
          </cell>
          <cell r="D451">
            <v>0</v>
          </cell>
          <cell r="E451">
            <v>35360.870000000003</v>
          </cell>
          <cell r="F451">
            <v>35360.870000000003</v>
          </cell>
          <cell r="G451">
            <v>0</v>
          </cell>
        </row>
        <row r="452">
          <cell r="A452" t="str">
            <v>579506</v>
          </cell>
          <cell r="B452" t="str">
            <v>DAŽBINE KOJE NE ZAVISE OD POSLOVNOG REZULTATA</v>
          </cell>
          <cell r="C452">
            <v>0</v>
          </cell>
          <cell r="D452">
            <v>0</v>
          </cell>
          <cell r="E452">
            <v>9578.34</v>
          </cell>
          <cell r="F452">
            <v>9578.34</v>
          </cell>
          <cell r="G452">
            <v>0</v>
          </cell>
        </row>
        <row r="453">
          <cell r="A453" t="str">
            <v>579507</v>
          </cell>
          <cell r="B453" t="str">
            <v>TROŠKOVI USLUGA SAOBRAĆAJA I VEZA</v>
          </cell>
          <cell r="C453">
            <v>0</v>
          </cell>
          <cell r="D453">
            <v>0</v>
          </cell>
          <cell r="E453">
            <v>10405.57</v>
          </cell>
          <cell r="F453">
            <v>10405.57</v>
          </cell>
          <cell r="G453">
            <v>0</v>
          </cell>
        </row>
        <row r="454">
          <cell r="A454" t="str">
            <v>579508</v>
          </cell>
          <cell r="B454" t="str">
            <v>TROŠKOVI PREMIJA OSIGURANJA</v>
          </cell>
          <cell r="C454">
            <v>0</v>
          </cell>
          <cell r="D454">
            <v>0</v>
          </cell>
          <cell r="E454">
            <v>11784.59</v>
          </cell>
          <cell r="F454">
            <v>11784.59</v>
          </cell>
          <cell r="G454">
            <v>0</v>
          </cell>
        </row>
        <row r="455">
          <cell r="A455" t="str">
            <v>579509</v>
          </cell>
          <cell r="B455" t="str">
            <v>TROŠKOVI PLATNOG PROMETA I BANKARSKIH USLUGA</v>
          </cell>
          <cell r="C455">
            <v>0</v>
          </cell>
          <cell r="D455">
            <v>0</v>
          </cell>
          <cell r="E455">
            <v>10340.040000000001</v>
          </cell>
          <cell r="F455">
            <v>10340.040000000001</v>
          </cell>
          <cell r="G455">
            <v>0</v>
          </cell>
        </row>
        <row r="456">
          <cell r="A456" t="str">
            <v>579510</v>
          </cell>
          <cell r="B456" t="str">
            <v>ZAKUPNINE</v>
          </cell>
          <cell r="C456">
            <v>0</v>
          </cell>
          <cell r="D456">
            <v>0</v>
          </cell>
          <cell r="E456">
            <v>14494.55</v>
          </cell>
          <cell r="F456">
            <v>14494.55</v>
          </cell>
          <cell r="G456">
            <v>0</v>
          </cell>
        </row>
        <row r="457">
          <cell r="A457" t="str">
            <v>579511</v>
          </cell>
          <cell r="B457" t="str">
            <v>TROŠKOVI USLUGA STRUČNOG OBRAZOVANJA</v>
          </cell>
          <cell r="C457">
            <v>0</v>
          </cell>
          <cell r="D457">
            <v>0</v>
          </cell>
          <cell r="E457">
            <v>1275.04</v>
          </cell>
          <cell r="F457">
            <v>1275.04</v>
          </cell>
          <cell r="G457">
            <v>0</v>
          </cell>
        </row>
        <row r="458">
          <cell r="A458" t="str">
            <v>579512</v>
          </cell>
          <cell r="B458" t="str">
            <v>OSTALI TROŠKOVI USLUGA</v>
          </cell>
          <cell r="C458">
            <v>0</v>
          </cell>
          <cell r="D458">
            <v>0</v>
          </cell>
          <cell r="E458">
            <v>24482.6</v>
          </cell>
          <cell r="F458">
            <v>24482.6</v>
          </cell>
          <cell r="G458">
            <v>0</v>
          </cell>
        </row>
        <row r="459">
          <cell r="A459" t="str">
            <v>6</v>
          </cell>
          <cell r="B459" t="str">
            <v>INTERNI OBRAČUNSKI ODNOSI</v>
          </cell>
          <cell r="C459">
            <v>151.75</v>
          </cell>
          <cell r="D459">
            <v>151.75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6000</v>
          </cell>
          <cell r="B460" t="str">
            <v>Interni prenosi sa izvoda</v>
          </cell>
          <cell r="C460">
            <v>143774206.97</v>
          </cell>
          <cell r="D460">
            <v>143774206.97994101</v>
          </cell>
          <cell r="E460">
            <v>2007461.13</v>
          </cell>
          <cell r="F460">
            <v>2007461.13</v>
          </cell>
          <cell r="G460">
            <v>-9.9410116672515869E-3</v>
          </cell>
        </row>
        <row r="461">
          <cell r="A461" t="str">
            <v>6001</v>
          </cell>
          <cell r="B461" t="str">
            <v>Interni odnosi potrazivanja I obaveze</v>
          </cell>
          <cell r="C461">
            <v>48195696.789999999</v>
          </cell>
          <cell r="D461">
            <v>48195696.769941002</v>
          </cell>
          <cell r="E461">
            <v>0</v>
          </cell>
          <cell r="F461">
            <v>0</v>
          </cell>
          <cell r="G461">
            <v>2.0058996975421906E-2</v>
          </cell>
        </row>
        <row r="462">
          <cell r="A462" t="str">
            <v>6002</v>
          </cell>
          <cell r="B462" t="str">
            <v>Interni odnosi potrazivanja I obaveze-devizni racun</v>
          </cell>
          <cell r="C462">
            <v>10115858.119999999</v>
          </cell>
          <cell r="D462">
            <v>10115858.119999999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>6004</v>
          </cell>
          <cell r="B463" t="str">
            <v>Interni odnosi potrazivanja I obaveze-premija reosiguranja</v>
          </cell>
          <cell r="C463">
            <v>28524498.719999999</v>
          </cell>
          <cell r="D463">
            <v>28524498.719999999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6005</v>
          </cell>
          <cell r="B464" t="str">
            <v>Interni odnosi potrazivanja I obaveze-stete reosiguranja</v>
          </cell>
          <cell r="C464">
            <v>8177872.5</v>
          </cell>
          <cell r="D464">
            <v>8177872.5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6006</v>
          </cell>
          <cell r="B465" t="str">
            <v>Interni odnosi potrazivanja I obaveze-rezultat</v>
          </cell>
          <cell r="C465">
            <v>64020409.490000002</v>
          </cell>
          <cell r="D465">
            <v>64020409.490000002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6007</v>
          </cell>
          <cell r="B466" t="str">
            <v>INTERNI ODNOSI POTRAZIVANJA I OBAVEZE-ZA AKCIJE</v>
          </cell>
          <cell r="C466">
            <v>3403.96</v>
          </cell>
          <cell r="D466">
            <v>3403.96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>6008</v>
          </cell>
          <cell r="B467" t="str">
            <v>INTERNI ODNOSI POTRAZIVANJA I OBAVEZE-MZK</v>
          </cell>
          <cell r="C467">
            <v>5560.33</v>
          </cell>
          <cell r="D467">
            <v>5560.33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6009</v>
          </cell>
          <cell r="B468" t="str">
            <v>INTERNI ODNOSI POTRAZIVANJA I OBAVEZE-SAOSIGURANJE PO OSNOVU ŠTETA</v>
          </cell>
          <cell r="C468">
            <v>5944997.2800000003</v>
          </cell>
          <cell r="D468">
            <v>5944997.2800000003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>7000</v>
          </cell>
          <cell r="B469" t="str">
            <v>BRUTO LIKVIDIRANE ŠTETE</v>
          </cell>
          <cell r="C469">
            <v>0</v>
          </cell>
          <cell r="D469">
            <v>0</v>
          </cell>
          <cell r="E469">
            <v>3894959.35</v>
          </cell>
          <cell r="F469">
            <v>0</v>
          </cell>
          <cell r="G469">
            <v>3894959.35</v>
          </cell>
        </row>
        <row r="470">
          <cell r="A470" t="str">
            <v>700000</v>
          </cell>
          <cell r="B470" t="str">
            <v>KONTO SUMARNIH ZATVARANJA PRIHODA I RASHODA NA KRAJU GODINE</v>
          </cell>
          <cell r="C470">
            <v>51529273.675788999</v>
          </cell>
          <cell r="D470">
            <v>51529424.898962997</v>
          </cell>
          <cell r="E470">
            <v>151.22</v>
          </cell>
          <cell r="F470">
            <v>0</v>
          </cell>
          <cell r="G470">
            <v>-3.1739982962619706E-3</v>
          </cell>
        </row>
        <row r="471">
          <cell r="A471" t="str">
            <v>7001</v>
          </cell>
          <cell r="B471" t="str">
            <v>REGRESI</v>
          </cell>
          <cell r="C471">
            <v>0</v>
          </cell>
          <cell r="D471">
            <v>0</v>
          </cell>
          <cell r="E471">
            <v>0</v>
          </cell>
          <cell r="F471">
            <v>47736.97</v>
          </cell>
          <cell r="G471">
            <v>-47736.97</v>
          </cell>
        </row>
        <row r="472">
          <cell r="A472" t="str">
            <v>7003</v>
          </cell>
          <cell r="B472" t="str">
            <v>UMANJENJE ZA UDJELE SAOSIGURAVAČA</v>
          </cell>
          <cell r="C472">
            <v>0</v>
          </cell>
          <cell r="D472">
            <v>0</v>
          </cell>
          <cell r="E472">
            <v>0</v>
          </cell>
          <cell r="F472">
            <v>126066.39</v>
          </cell>
          <cell r="G472">
            <v>-126066.39</v>
          </cell>
        </row>
        <row r="473">
          <cell r="A473" t="str">
            <v>70040</v>
          </cell>
          <cell r="B473" t="str">
            <v>UMANJENJE ZA UDJELE REOSIGURAVAČA</v>
          </cell>
          <cell r="C473">
            <v>0</v>
          </cell>
          <cell r="D473">
            <v>0</v>
          </cell>
          <cell r="E473">
            <v>0</v>
          </cell>
          <cell r="F473">
            <v>206643.33</v>
          </cell>
          <cell r="G473">
            <v>-206643.33</v>
          </cell>
        </row>
        <row r="474">
          <cell r="A474" t="str">
            <v>70041</v>
          </cell>
          <cell r="B474" t="str">
            <v>UMANJENJE ZA UDJELE REOSIGURAVAČA-TRIGLAV</v>
          </cell>
          <cell r="C474">
            <v>0</v>
          </cell>
          <cell r="D474">
            <v>0</v>
          </cell>
          <cell r="E474">
            <v>0</v>
          </cell>
          <cell r="F474">
            <v>191257.16</v>
          </cell>
          <cell r="G474">
            <v>-191257.16</v>
          </cell>
        </row>
        <row r="475">
          <cell r="A475" t="str">
            <v>70050</v>
          </cell>
          <cell r="B475" t="str">
            <v>PROMJENE BRUTO REZERVISANJA ZA NASTALE PRIJAVLJENE ŠTETE</v>
          </cell>
          <cell r="C475">
            <v>0</v>
          </cell>
          <cell r="D475">
            <v>0</v>
          </cell>
          <cell r="E475">
            <v>615892.56000000006</v>
          </cell>
          <cell r="F475">
            <v>1292969.99</v>
          </cell>
          <cell r="G475">
            <v>-677077.42999999993</v>
          </cell>
        </row>
        <row r="476">
          <cell r="A476" t="str">
            <v>70052</v>
          </cell>
          <cell r="B476" t="str">
            <v>PROMJENE BRUTO REZERVISANJA ZA TROSKOVE LIKVIDACIJE</v>
          </cell>
          <cell r="C476">
            <v>0</v>
          </cell>
          <cell r="D476">
            <v>0</v>
          </cell>
          <cell r="E476">
            <v>46409.57</v>
          </cell>
          <cell r="F476">
            <v>161995.59</v>
          </cell>
          <cell r="G476">
            <v>-115586.01999999999</v>
          </cell>
        </row>
        <row r="477">
          <cell r="A477" t="str">
            <v>7006</v>
          </cell>
          <cell r="B477" t="str">
            <v>PROMJENE BRUTO REZERVISANJA ZA ŠTETE,UDIO SAOSIGURAVAČA I REOSIGURAVAČA</v>
          </cell>
          <cell r="C477">
            <v>0</v>
          </cell>
          <cell r="D477">
            <v>0</v>
          </cell>
          <cell r="E477">
            <v>294514.78000000003</v>
          </cell>
          <cell r="F477">
            <v>71058.350000000006</v>
          </cell>
          <cell r="G477">
            <v>223456.43000000002</v>
          </cell>
        </row>
        <row r="478">
          <cell r="A478" t="str">
            <v>7010</v>
          </cell>
          <cell r="B478" t="str">
            <v>NETO TROŠKOVI PREVENTIVNE AKTIVNOSTI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7011</v>
          </cell>
          <cell r="B479" t="str">
            <v>TROŠKOVI GARANTNOG FONDA</v>
          </cell>
          <cell r="C479">
            <v>0</v>
          </cell>
          <cell r="D479">
            <v>0</v>
          </cell>
          <cell r="E479">
            <v>127700.91</v>
          </cell>
          <cell r="F479">
            <v>0</v>
          </cell>
          <cell r="G479">
            <v>127700.91</v>
          </cell>
        </row>
        <row r="480">
          <cell r="A480" t="str">
            <v>7012</v>
          </cell>
          <cell r="B480" t="str">
            <v>Pokriće troškova nadzornog organa</v>
          </cell>
          <cell r="C480">
            <v>0</v>
          </cell>
          <cell r="D480">
            <v>0</v>
          </cell>
          <cell r="E480">
            <v>73997.009999999995</v>
          </cell>
          <cell r="F480">
            <v>0</v>
          </cell>
          <cell r="G480">
            <v>73997.009999999995</v>
          </cell>
        </row>
        <row r="481">
          <cell r="A481" t="str">
            <v>7013</v>
          </cell>
          <cell r="B481" t="str">
            <v>Troškovi ispravke vrijednosti premije osiguranja</v>
          </cell>
          <cell r="C481">
            <v>0</v>
          </cell>
          <cell r="D481">
            <v>0</v>
          </cell>
          <cell r="E481">
            <v>106231.94</v>
          </cell>
          <cell r="F481">
            <v>0</v>
          </cell>
          <cell r="G481">
            <v>106231.94</v>
          </cell>
        </row>
        <row r="482">
          <cell r="A482" t="str">
            <v>701322</v>
          </cell>
          <cell r="B482" t="str">
            <v>TROŠKOVI ISPRAVKE VRIJEDNOSTI REGRESA</v>
          </cell>
          <cell r="C482">
            <v>0</v>
          </cell>
          <cell r="D482">
            <v>0</v>
          </cell>
          <cell r="E482">
            <v>1989.3</v>
          </cell>
          <cell r="F482">
            <v>2019.4</v>
          </cell>
          <cell r="G482">
            <v>-30.100000000000136</v>
          </cell>
        </row>
        <row r="483">
          <cell r="A483" t="str">
            <v>7014</v>
          </cell>
          <cell r="B483" t="str">
            <v>POŽARNA TAKSA</v>
          </cell>
          <cell r="C483">
            <v>0</v>
          </cell>
          <cell r="D483">
            <v>0</v>
          </cell>
          <cell r="E483">
            <v>12753.18</v>
          </cell>
          <cell r="F483">
            <v>0</v>
          </cell>
          <cell r="G483">
            <v>12753.18</v>
          </cell>
        </row>
        <row r="484">
          <cell r="A484" t="str">
            <v>702</v>
          </cell>
          <cell r="B484" t="str">
            <v>Rashodi za neto troškove sticanja osiguranja</v>
          </cell>
          <cell r="C484">
            <v>0</v>
          </cell>
          <cell r="D484">
            <v>0</v>
          </cell>
          <cell r="E484">
            <v>176588.81</v>
          </cell>
          <cell r="F484">
            <v>0</v>
          </cell>
          <cell r="G484">
            <v>176588.81</v>
          </cell>
        </row>
        <row r="485">
          <cell r="A485" t="str">
            <v>703</v>
          </cell>
          <cell r="B485" t="str">
            <v>Rashodi amortizacije sredstava, potrebnih za poslovanje</v>
          </cell>
          <cell r="C485">
            <v>0</v>
          </cell>
          <cell r="D485">
            <v>0</v>
          </cell>
          <cell r="E485">
            <v>132333.66</v>
          </cell>
          <cell r="F485">
            <v>0</v>
          </cell>
          <cell r="G485">
            <v>132333.66</v>
          </cell>
        </row>
        <row r="486">
          <cell r="A486" t="str">
            <v>704</v>
          </cell>
          <cell r="B486" t="str">
            <v>Rashodi za troškove rada</v>
          </cell>
          <cell r="C486">
            <v>0</v>
          </cell>
          <cell r="D486">
            <v>0</v>
          </cell>
          <cell r="E486">
            <v>1251514.1000000001</v>
          </cell>
          <cell r="F486">
            <v>0</v>
          </cell>
          <cell r="G486">
            <v>1251514.1000000001</v>
          </cell>
        </row>
        <row r="487">
          <cell r="A487" t="str">
            <v>705</v>
          </cell>
          <cell r="B487" t="str">
            <v>Rashodi za ostale operativne troškove</v>
          </cell>
          <cell r="C487">
            <v>0</v>
          </cell>
          <cell r="D487">
            <v>0</v>
          </cell>
          <cell r="E487">
            <v>1502984.99</v>
          </cell>
          <cell r="F487">
            <v>0.12</v>
          </cell>
          <cell r="G487">
            <v>1502984.8699999999</v>
          </cell>
        </row>
        <row r="488">
          <cell r="A488" t="str">
            <v>7302</v>
          </cell>
          <cell r="B488" t="str">
            <v>Rashodi za kamate iz finansijskog lizinga</v>
          </cell>
          <cell r="C488">
            <v>0</v>
          </cell>
          <cell r="D488">
            <v>0</v>
          </cell>
          <cell r="E488">
            <v>335.38</v>
          </cell>
          <cell r="F488">
            <v>0</v>
          </cell>
          <cell r="G488">
            <v>335.38</v>
          </cell>
        </row>
        <row r="489">
          <cell r="A489" t="str">
            <v>7308</v>
          </cell>
          <cell r="B489" t="str">
            <v>Drugi kamatni rashodi</v>
          </cell>
          <cell r="C489">
            <v>0</v>
          </cell>
          <cell r="D489">
            <v>0</v>
          </cell>
          <cell r="E489">
            <v>99653.22</v>
          </cell>
          <cell r="F489">
            <v>0</v>
          </cell>
          <cell r="G489">
            <v>99653.22</v>
          </cell>
        </row>
        <row r="490">
          <cell r="A490" t="str">
            <v>7340</v>
          </cell>
          <cell r="B490" t="str">
            <v>Rashodi od umanjenja vrijednosti finansijskih sredstava, raspoloživih za prodaju, vrijednovani po fer vrijednosti iznad visine kapitala</v>
          </cell>
          <cell r="C490">
            <v>0</v>
          </cell>
          <cell r="D490">
            <v>0</v>
          </cell>
          <cell r="E490">
            <v>2950.43</v>
          </cell>
          <cell r="F490">
            <v>0</v>
          </cell>
          <cell r="G490">
            <v>2950.43</v>
          </cell>
        </row>
        <row r="491">
          <cell r="A491" t="str">
            <v>736001</v>
          </cell>
          <cell r="B491" t="str">
            <v>DRUGI RASHODI IZ FINANSIJSKIH OBAVEZA-ODRŽAVANJE EUROOBVEZNICA</v>
          </cell>
          <cell r="C491">
            <v>0</v>
          </cell>
          <cell r="D491">
            <v>0</v>
          </cell>
          <cell r="E491">
            <v>8188.55</v>
          </cell>
          <cell r="F491">
            <v>0</v>
          </cell>
          <cell r="G491">
            <v>8188.55</v>
          </cell>
        </row>
        <row r="492">
          <cell r="A492" t="str">
            <v>7400</v>
          </cell>
          <cell r="B492" t="str">
            <v>Amortizacija investicionih nekretnina</v>
          </cell>
          <cell r="C492">
            <v>0</v>
          </cell>
          <cell r="D492">
            <v>0</v>
          </cell>
          <cell r="E492">
            <v>13998.18</v>
          </cell>
          <cell r="F492">
            <v>0</v>
          </cell>
          <cell r="G492">
            <v>13998.18</v>
          </cell>
        </row>
        <row r="493">
          <cell r="A493" t="str">
            <v>7461</v>
          </cell>
          <cell r="B493" t="str">
            <v>Rashodi od umanjenja vrijednosti drugih nekretnina, postrojenja i opreme, koji nisu namijenjeni neposrednom obavljanju djelatnosti osiguranja</v>
          </cell>
          <cell r="C493">
            <v>0</v>
          </cell>
          <cell r="D493">
            <v>0</v>
          </cell>
          <cell r="E493">
            <v>423.97</v>
          </cell>
          <cell r="F493">
            <v>0</v>
          </cell>
          <cell r="G493">
            <v>423.97</v>
          </cell>
        </row>
        <row r="494">
          <cell r="A494" t="str">
            <v>7490</v>
          </cell>
          <cell r="B494" t="str">
            <v>Ostali neposlovni i vanredni rashodi</v>
          </cell>
          <cell r="C494">
            <v>0</v>
          </cell>
          <cell r="D494">
            <v>0</v>
          </cell>
          <cell r="E494">
            <v>3338.26</v>
          </cell>
          <cell r="F494">
            <v>0</v>
          </cell>
          <cell r="G494">
            <v>3338.26</v>
          </cell>
        </row>
        <row r="495">
          <cell r="A495" t="str">
            <v>7500</v>
          </cell>
          <cell r="B495" t="str">
            <v>Obračunate bruto premije osiguranja u državi</v>
          </cell>
          <cell r="C495">
            <v>0</v>
          </cell>
          <cell r="D495">
            <v>0</v>
          </cell>
          <cell r="E495">
            <v>0</v>
          </cell>
          <cell r="F495">
            <v>6607015.2999999998</v>
          </cell>
          <cell r="G495">
            <v>-6607015.2999999998</v>
          </cell>
        </row>
        <row r="496">
          <cell r="A496" t="str">
            <v>7550</v>
          </cell>
          <cell r="B496" t="str">
            <v>Smanjenje za udjele reosiguravača(reos.mzk) u premijama osiguranja i za udjele retrocesionara u premijama reosiguranja u državi</v>
          </cell>
          <cell r="C496">
            <v>0</v>
          </cell>
          <cell r="D496">
            <v>0</v>
          </cell>
          <cell r="E496">
            <v>18741.98</v>
          </cell>
          <cell r="F496">
            <v>0</v>
          </cell>
          <cell r="G496">
            <v>18741.98</v>
          </cell>
        </row>
        <row r="497">
          <cell r="A497" t="str">
            <v>7551</v>
          </cell>
          <cell r="B497" t="str">
            <v>Smanjenje za udjele reosiguravača u premijama osiguranja i za udjele retrocesionara u premijama reosiguranja u inostranstvu</v>
          </cell>
          <cell r="C497">
            <v>0</v>
          </cell>
          <cell r="D497">
            <v>0</v>
          </cell>
          <cell r="E497">
            <v>412349.41</v>
          </cell>
          <cell r="F497">
            <v>0</v>
          </cell>
          <cell r="G497">
            <v>412349.41</v>
          </cell>
        </row>
        <row r="498">
          <cell r="A498" t="str">
            <v>75580</v>
          </cell>
          <cell r="B498" t="str">
            <v>Smanjenje za udjele reosiguravača u premijama osiguranja i za udjele retrocesionara u premijama reosiguranja u inostranstvu-povezana pravna lica-TRIGLAV</v>
          </cell>
          <cell r="C498">
            <v>0</v>
          </cell>
          <cell r="D498">
            <v>0</v>
          </cell>
          <cell r="E498">
            <v>312825.78000000003</v>
          </cell>
          <cell r="F498">
            <v>0</v>
          </cell>
          <cell r="G498">
            <v>312825.78000000003</v>
          </cell>
        </row>
        <row r="499">
          <cell r="A499" t="str">
            <v>75581</v>
          </cell>
          <cell r="B499" t="str">
            <v>Smanjenje za udjele reosiguravača u premijama osiguranja i za udjele retrocesionara u premijama reosiguranja u inostranstvu-povezana pravna lica-TRIGLAV RE</v>
          </cell>
          <cell r="C499">
            <v>0</v>
          </cell>
          <cell r="D499">
            <v>0</v>
          </cell>
          <cell r="E499">
            <v>542200.29</v>
          </cell>
          <cell r="F499">
            <v>0</v>
          </cell>
          <cell r="G499">
            <v>542200.29</v>
          </cell>
        </row>
        <row r="500">
          <cell r="A500" t="str">
            <v>7560</v>
          </cell>
          <cell r="B500" t="str">
            <v>Promjene bruto prenosnih premija u državi</v>
          </cell>
          <cell r="C500">
            <v>0</v>
          </cell>
          <cell r="D500">
            <v>0</v>
          </cell>
          <cell r="E500">
            <v>550755.56999999995</v>
          </cell>
          <cell r="F500">
            <v>1120478.22</v>
          </cell>
          <cell r="G500">
            <v>-569722.65</v>
          </cell>
        </row>
        <row r="501">
          <cell r="A501" t="str">
            <v>7562</v>
          </cell>
          <cell r="B501" t="str">
            <v>Promjene bruto prenosnih premija za troškove pribave</v>
          </cell>
          <cell r="C501">
            <v>0</v>
          </cell>
          <cell r="D501">
            <v>0</v>
          </cell>
          <cell r="E501">
            <v>275082.52</v>
          </cell>
          <cell r="F501">
            <v>66316.78</v>
          </cell>
          <cell r="G501">
            <v>208765.74000000002</v>
          </cell>
        </row>
        <row r="502">
          <cell r="A502" t="str">
            <v>7580</v>
          </cell>
          <cell r="B502" t="str">
            <v>Promjene prenosnih premija za reosiguravajući dio u državi</v>
          </cell>
          <cell r="C502">
            <v>0</v>
          </cell>
          <cell r="D502">
            <v>0</v>
          </cell>
          <cell r="E502">
            <v>342993.68</v>
          </cell>
          <cell r="F502">
            <v>209253.7</v>
          </cell>
          <cell r="G502">
            <v>133739.97999999998</v>
          </cell>
        </row>
        <row r="503">
          <cell r="A503" t="str">
            <v>7600</v>
          </cell>
          <cell r="B503" t="str">
            <v>Prihodi od prodaje zelenih karti</v>
          </cell>
          <cell r="C503">
            <v>0</v>
          </cell>
          <cell r="D503">
            <v>0</v>
          </cell>
          <cell r="E503">
            <v>0</v>
          </cell>
          <cell r="F503">
            <v>121200</v>
          </cell>
          <cell r="G503">
            <v>-121200</v>
          </cell>
        </row>
        <row r="504">
          <cell r="A504" t="str">
            <v>7601</v>
          </cell>
          <cell r="B504" t="str">
            <v>Prihodi od usluga procjene šteta</v>
          </cell>
          <cell r="C504">
            <v>0</v>
          </cell>
          <cell r="D504">
            <v>0</v>
          </cell>
          <cell r="E504">
            <v>0</v>
          </cell>
          <cell r="F504">
            <v>38035.93</v>
          </cell>
          <cell r="G504">
            <v>-38035.93</v>
          </cell>
        </row>
        <row r="505">
          <cell r="A505" t="str">
            <v>7602</v>
          </cell>
          <cell r="B505" t="str">
            <v>PRIHODI OD USLUGA ZA OBAVLJENE DRUGE POSLOVE OSIGURANJA</v>
          </cell>
          <cell r="C505">
            <v>0</v>
          </cell>
          <cell r="D505">
            <v>0</v>
          </cell>
          <cell r="E505">
            <v>0</v>
          </cell>
          <cell r="F505">
            <v>182543.78</v>
          </cell>
          <cell r="G505">
            <v>-182543.78</v>
          </cell>
        </row>
        <row r="506">
          <cell r="A506" t="str">
            <v>7606</v>
          </cell>
          <cell r="B506" t="str">
            <v>Prihodi od provizija po ugovorima o reosiguranju</v>
          </cell>
          <cell r="C506">
            <v>0</v>
          </cell>
          <cell r="D506">
            <v>0</v>
          </cell>
          <cell r="E506">
            <v>0</v>
          </cell>
          <cell r="F506">
            <v>29208.73</v>
          </cell>
          <cell r="G506">
            <v>-29208.73</v>
          </cell>
        </row>
        <row r="507">
          <cell r="A507" t="str">
            <v>76068</v>
          </cell>
          <cell r="B507" t="str">
            <v>Prihodi od provizija po ugovorima o reosiguranju-povezana pravna lica-TRIGLAV</v>
          </cell>
          <cell r="C507">
            <v>0</v>
          </cell>
          <cell r="D507">
            <v>0</v>
          </cell>
          <cell r="E507">
            <v>0</v>
          </cell>
          <cell r="F507">
            <v>27784.35</v>
          </cell>
          <cell r="G507">
            <v>-27784.35</v>
          </cell>
        </row>
        <row r="508">
          <cell r="A508" t="str">
            <v>760680</v>
          </cell>
          <cell r="B508" t="str">
            <v>Prihodi od provizija po ugovorima o reosiguranju-povezana pravna lica-TRIGLAV-RE</v>
          </cell>
          <cell r="C508">
            <v>0</v>
          </cell>
          <cell r="D508">
            <v>0</v>
          </cell>
          <cell r="E508">
            <v>0</v>
          </cell>
          <cell r="F508">
            <v>23793.89</v>
          </cell>
          <cell r="G508">
            <v>-23793.89</v>
          </cell>
        </row>
        <row r="509">
          <cell r="A509" t="str">
            <v>7690</v>
          </cell>
          <cell r="B509" t="str">
            <v>Prihodi od naplaćenih potraživanja iz ranijih godina</v>
          </cell>
          <cell r="C509">
            <v>0</v>
          </cell>
          <cell r="D509">
            <v>0</v>
          </cell>
          <cell r="E509">
            <v>0</v>
          </cell>
          <cell r="F509">
            <v>900</v>
          </cell>
          <cell r="G509">
            <v>-900</v>
          </cell>
        </row>
        <row r="510">
          <cell r="A510" t="str">
            <v>7700</v>
          </cell>
          <cell r="B510" t="str">
            <v>Kamate od finansijskih sredstava, iskazanih po nabavnoj vrednosti</v>
          </cell>
          <cell r="C510">
            <v>0</v>
          </cell>
          <cell r="D510">
            <v>0</v>
          </cell>
          <cell r="E510">
            <v>0</v>
          </cell>
          <cell r="F510">
            <v>4641.5600000000004</v>
          </cell>
          <cell r="G510">
            <v>-4641.5600000000004</v>
          </cell>
        </row>
        <row r="511">
          <cell r="A511" t="str">
            <v>77002</v>
          </cell>
          <cell r="B511" t="str">
            <v>KAMATE OD PLASMANA STRATESKIM PARTNERIMA KOJI NE SLUZE ZA POKRICE TEHNICKIH REZERVI</v>
          </cell>
          <cell r="C511">
            <v>0</v>
          </cell>
          <cell r="D511">
            <v>0</v>
          </cell>
          <cell r="E511">
            <v>0</v>
          </cell>
          <cell r="F511">
            <v>10622.97</v>
          </cell>
          <cell r="G511">
            <v>-10622.97</v>
          </cell>
        </row>
        <row r="512">
          <cell r="A512" t="str">
            <v>7706</v>
          </cell>
          <cell r="B512" t="str">
            <v>Kamate od finansijskih sredstava, raspoloživih za prodaju-EURO OBVEZNICE</v>
          </cell>
          <cell r="C512">
            <v>0</v>
          </cell>
          <cell r="D512">
            <v>0</v>
          </cell>
          <cell r="E512">
            <v>35534.339999999997</v>
          </cell>
          <cell r="F512">
            <v>304778.11</v>
          </cell>
          <cell r="G512">
            <v>-269243.77</v>
          </cell>
        </row>
        <row r="513">
          <cell r="A513" t="str">
            <v>7709</v>
          </cell>
          <cell r="B513" t="str">
            <v>Drugi kamatni prihodi</v>
          </cell>
          <cell r="C513">
            <v>0</v>
          </cell>
          <cell r="D513">
            <v>0</v>
          </cell>
          <cell r="E513">
            <v>0</v>
          </cell>
          <cell r="F513">
            <v>0.56999999999999995</v>
          </cell>
          <cell r="G513">
            <v>-0.56999999999999995</v>
          </cell>
        </row>
        <row r="514">
          <cell r="A514" t="str">
            <v>77090</v>
          </cell>
          <cell r="B514" t="str">
            <v>Prihodi od razlike prodatih stanova u Nikšiću</v>
          </cell>
          <cell r="C514">
            <v>0</v>
          </cell>
          <cell r="D514">
            <v>0</v>
          </cell>
          <cell r="E514">
            <v>0</v>
          </cell>
          <cell r="F514">
            <v>12569.98</v>
          </cell>
          <cell r="G514">
            <v>-12569.98</v>
          </cell>
        </row>
        <row r="515">
          <cell r="A515" t="str">
            <v>77098</v>
          </cell>
          <cell r="B515" t="str">
            <v>DRUGI KAMATNI PRIHODI-LOVĆEN AUTO</v>
          </cell>
          <cell r="C515">
            <v>0</v>
          </cell>
          <cell r="D515">
            <v>0</v>
          </cell>
          <cell r="E515">
            <v>0</v>
          </cell>
          <cell r="F515">
            <v>16014.89</v>
          </cell>
          <cell r="G515">
            <v>-16014.89</v>
          </cell>
        </row>
        <row r="516">
          <cell r="A516" t="str">
            <v>7740</v>
          </cell>
          <cell r="B516" t="str">
            <v>Pozitivne kursne razlike</v>
          </cell>
          <cell r="C516">
            <v>0</v>
          </cell>
          <cell r="D516">
            <v>0</v>
          </cell>
          <cell r="E516">
            <v>0</v>
          </cell>
          <cell r="F516">
            <v>1018.69</v>
          </cell>
          <cell r="G516">
            <v>-1018.69</v>
          </cell>
        </row>
        <row r="517">
          <cell r="A517" t="str">
            <v>7820</v>
          </cell>
          <cell r="B517" t="str">
            <v>Primljene zakupnine i drugi  prihodi od investicionih nekretnina</v>
          </cell>
          <cell r="C517">
            <v>0</v>
          </cell>
          <cell r="D517">
            <v>0</v>
          </cell>
          <cell r="E517">
            <v>0</v>
          </cell>
          <cell r="F517">
            <v>7611.09</v>
          </cell>
          <cell r="G517">
            <v>-7611.09</v>
          </cell>
        </row>
        <row r="518">
          <cell r="A518" t="str">
            <v>7821</v>
          </cell>
          <cell r="B518" t="str">
            <v>PRIMLJENE ZAKUPNINE -POSLOVNE ZGRADE</v>
          </cell>
          <cell r="C518">
            <v>0</v>
          </cell>
          <cell r="D518">
            <v>0</v>
          </cell>
          <cell r="E518">
            <v>0</v>
          </cell>
          <cell r="F518">
            <v>4175</v>
          </cell>
          <cell r="G518">
            <v>-4175</v>
          </cell>
        </row>
        <row r="519">
          <cell r="A519" t="str">
            <v>78291</v>
          </cell>
          <cell r="B519" t="str">
            <v>PRIMLJENE ZAKUPNINE I DRUGI  PRIHODI OD INVESTICIONIH NEKRETNINA-LOVĆEN ŽIVOT</v>
          </cell>
          <cell r="C519">
            <v>0</v>
          </cell>
          <cell r="D519">
            <v>0</v>
          </cell>
          <cell r="E519">
            <v>0</v>
          </cell>
          <cell r="F519">
            <v>1800</v>
          </cell>
          <cell r="G519">
            <v>-1800</v>
          </cell>
        </row>
        <row r="520">
          <cell r="A520" t="str">
            <v>78292</v>
          </cell>
          <cell r="B520" t="str">
            <v>PRIMLJENE ZAKUPNINE I DRUGI  PRIHODI OD INVESTICIONIH NEKRETNINA-LOVĆEN AUTO</v>
          </cell>
          <cell r="C520">
            <v>0</v>
          </cell>
          <cell r="D520">
            <v>0</v>
          </cell>
          <cell r="E520">
            <v>0</v>
          </cell>
          <cell r="F520">
            <v>15795</v>
          </cell>
          <cell r="G520">
            <v>-15795</v>
          </cell>
        </row>
        <row r="521">
          <cell r="A521" t="str">
            <v>78710</v>
          </cell>
          <cell r="B521" t="str">
            <v>Primljene zakupnine od vozila</v>
          </cell>
          <cell r="C521">
            <v>0</v>
          </cell>
          <cell r="D521">
            <v>0</v>
          </cell>
          <cell r="E521">
            <v>0</v>
          </cell>
          <cell r="F521">
            <v>2479.35</v>
          </cell>
          <cell r="G521">
            <v>-2479.35</v>
          </cell>
        </row>
        <row r="522">
          <cell r="A522" t="str">
            <v>7872</v>
          </cell>
          <cell r="B522" t="str">
            <v>Prihodi od otuđenja drugih nekretnina, postrojenja i opreme, koji su namijenjeni za neposredno obavljanje djelatnosti osiguranja</v>
          </cell>
          <cell r="C522">
            <v>0</v>
          </cell>
          <cell r="D522">
            <v>0</v>
          </cell>
          <cell r="E522">
            <v>0</v>
          </cell>
          <cell r="F522">
            <v>7075.98</v>
          </cell>
          <cell r="G522">
            <v>-7075.98</v>
          </cell>
        </row>
        <row r="523">
          <cell r="A523" t="str">
            <v>7890</v>
          </cell>
          <cell r="B523" t="str">
            <v>Drugi vanredni prihodi</v>
          </cell>
          <cell r="C523">
            <v>0</v>
          </cell>
          <cell r="D523">
            <v>0</v>
          </cell>
          <cell r="E523">
            <v>0</v>
          </cell>
          <cell r="F523">
            <v>68539.350000000006</v>
          </cell>
          <cell r="G523">
            <v>-68539.350000000006</v>
          </cell>
        </row>
        <row r="524">
          <cell r="A524" t="str">
            <v>8000</v>
          </cell>
          <cell r="B524" t="str">
            <v>Rezultat iz imovinskih osiguranja, sa izuzetkom zdravstvenih osiguranja</v>
          </cell>
          <cell r="C524">
            <v>46436063.330081999</v>
          </cell>
          <cell r="D524">
            <v>46436063.338322997</v>
          </cell>
          <cell r="E524">
            <v>0</v>
          </cell>
          <cell r="F524">
            <v>0</v>
          </cell>
          <cell r="G524">
            <v>-8.2409977912902832E-3</v>
          </cell>
        </row>
        <row r="525">
          <cell r="A525" t="str">
            <v>9001</v>
          </cell>
          <cell r="B525" t="str">
            <v>Obične akcijeupis pravnih lica</v>
          </cell>
          <cell r="C525">
            <v>0</v>
          </cell>
          <cell r="D525">
            <v>10456665.83</v>
          </cell>
          <cell r="E525">
            <v>0</v>
          </cell>
          <cell r="F525">
            <v>0</v>
          </cell>
          <cell r="G525">
            <v>-10456665.83</v>
          </cell>
        </row>
        <row r="526">
          <cell r="A526" t="str">
            <v>9002</v>
          </cell>
          <cell r="B526" t="str">
            <v>Obične akcijeupis fizičkih lica</v>
          </cell>
          <cell r="C526">
            <v>0</v>
          </cell>
          <cell r="D526">
            <v>3258.99</v>
          </cell>
          <cell r="E526">
            <v>0</v>
          </cell>
          <cell r="F526">
            <v>0</v>
          </cell>
          <cell r="G526">
            <v>-3258.99</v>
          </cell>
        </row>
        <row r="527">
          <cell r="A527" t="str">
            <v>9200</v>
          </cell>
          <cell r="B527" t="str">
            <v>Prenesena čista dobit iz prethodnih godina</v>
          </cell>
          <cell r="C527">
            <v>0</v>
          </cell>
          <cell r="D527">
            <v>108035.34</v>
          </cell>
          <cell r="E527">
            <v>0</v>
          </cell>
          <cell r="F527">
            <v>0</v>
          </cell>
          <cell r="G527">
            <v>-108035.34</v>
          </cell>
        </row>
        <row r="528">
          <cell r="A528" t="str">
            <v>9210</v>
          </cell>
          <cell r="B528" t="str">
            <v>Neraspoređena čista dobit tekuće poslovne godine</v>
          </cell>
          <cell r="C528">
            <v>309109.44</v>
          </cell>
          <cell r="D528">
            <v>433003.23</v>
          </cell>
          <cell r="E528">
            <v>0</v>
          </cell>
          <cell r="F528">
            <v>0</v>
          </cell>
          <cell r="G528">
            <v>-123893.78999999998</v>
          </cell>
        </row>
        <row r="529">
          <cell r="A529" t="str">
            <v>9250</v>
          </cell>
          <cell r="B529" t="str">
            <v>Preneseni čisti gubitak iz prethodnih godina</v>
          </cell>
          <cell r="C529">
            <v>3121540.34</v>
          </cell>
          <cell r="D529">
            <v>0</v>
          </cell>
          <cell r="E529">
            <v>0</v>
          </cell>
          <cell r="F529">
            <v>0</v>
          </cell>
          <cell r="G529">
            <v>3121540.34</v>
          </cell>
        </row>
        <row r="530">
          <cell r="A530" t="str">
            <v>9400</v>
          </cell>
          <cell r="B530" t="str">
            <v>VIŠAK IZ REVALORIZACIJE VEZAN ZA NEMATERIJALNA ULAGANJA</v>
          </cell>
          <cell r="C530">
            <v>255000</v>
          </cell>
          <cell r="D530">
            <v>255000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>9410</v>
          </cell>
          <cell r="B531" t="str">
            <v>Višak iz revalorizacije vezan za nekretnine, postrojenja i opremu</v>
          </cell>
          <cell r="C531">
            <v>3749124.77</v>
          </cell>
          <cell r="D531">
            <v>3749124.87</v>
          </cell>
          <cell r="E531">
            <v>0</v>
          </cell>
          <cell r="F531">
            <v>0</v>
          </cell>
          <cell r="G531">
            <v>-0.10000000009313226</v>
          </cell>
        </row>
        <row r="532">
          <cell r="A532" t="str">
            <v>9440</v>
          </cell>
          <cell r="B532" t="str">
            <v>Višak iz revalorizacije vezan za finansijska sredstva, raspoloživa za prodaju</v>
          </cell>
          <cell r="C532">
            <v>0</v>
          </cell>
          <cell r="D532">
            <v>86315.33</v>
          </cell>
          <cell r="E532">
            <v>1227.43</v>
          </cell>
          <cell r="F532">
            <v>86.24</v>
          </cell>
          <cell r="G532">
            <v>-85174.140000000014</v>
          </cell>
          <cell r="H532">
            <v>1141.19</v>
          </cell>
        </row>
        <row r="533">
          <cell r="A533" t="str">
            <v>94401</v>
          </cell>
          <cell r="B533" t="str">
            <v>VIŠAK IZ REVALORIZACIJE VEZAN ZA FINANSIJSKA SREDSTVA, RASPOLOŽIVA ZA PRODAJU-EURO OBVEZNICE-2015</v>
          </cell>
          <cell r="C533">
            <v>29621.11</v>
          </cell>
          <cell r="D533">
            <v>29621.11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A534" t="str">
            <v>94404</v>
          </cell>
          <cell r="B534" t="str">
            <v>VIŠAK IZ REVALORIZACIJE VEZAN ZA FINANSIJSKA SREDSTVA, RASPOLOŽIVA ZA PRODAJU-EURO OBVEZNICE-20.05.2019.</v>
          </cell>
          <cell r="C534">
            <v>0</v>
          </cell>
          <cell r="D534">
            <v>439417.2</v>
          </cell>
          <cell r="E534">
            <v>40191.449999999997</v>
          </cell>
          <cell r="F534">
            <v>0</v>
          </cell>
          <cell r="G534">
            <v>-399225.75</v>
          </cell>
          <cell r="H534">
            <v>40191.449999999997</v>
          </cell>
        </row>
        <row r="535">
          <cell r="A535" t="str">
            <v>94405</v>
          </cell>
          <cell r="B535" t="str">
            <v>VIŠAK IZ REVALORIZACIJE VEZAN ZA FINANSIJSKA SREDSTVA, RASPOLOŽIVA ZA PRODAJU-EURO OBVEZNICE-18.03.2020.</v>
          </cell>
          <cell r="C535">
            <v>0</v>
          </cell>
          <cell r="D535">
            <v>313968.96999999997</v>
          </cell>
          <cell r="E535">
            <v>25708.26</v>
          </cell>
          <cell r="F535">
            <v>0</v>
          </cell>
          <cell r="G535">
            <v>-288260.70999999996</v>
          </cell>
          <cell r="H535">
            <v>25708.26</v>
          </cell>
        </row>
        <row r="536">
          <cell r="A536" t="str">
            <v>944061</v>
          </cell>
          <cell r="B536" t="str">
            <v>VIŠAK IZ REVALORIZACIJE VEZAN ZA FINANSIJSKA SREDSTVA, RASPOLOŽIVA ZA PRODAJU-EURO OBVEZNICE KOJE  SLUZE ZA POKRICE-10.03.2021</v>
          </cell>
          <cell r="C536">
            <v>0</v>
          </cell>
          <cell r="D536">
            <v>401525.41</v>
          </cell>
          <cell r="E536">
            <v>13439.07</v>
          </cell>
          <cell r="F536">
            <v>0</v>
          </cell>
          <cell r="G536">
            <v>-388086.33999999997</v>
          </cell>
          <cell r="H536">
            <v>13439.07</v>
          </cell>
        </row>
        <row r="537">
          <cell r="A537" t="str">
            <v>95108</v>
          </cell>
          <cell r="B537" t="str">
            <v>DUGOROČNO UZETI ZAJMOVI  U INOSTRANSTVU-POVEZANA LICA TRIGLAV</v>
          </cell>
          <cell r="C537">
            <v>0</v>
          </cell>
          <cell r="D537">
            <v>9800000</v>
          </cell>
          <cell r="E537">
            <v>300000</v>
          </cell>
          <cell r="F537">
            <v>0</v>
          </cell>
          <cell r="G537">
            <v>-9500000</v>
          </cell>
        </row>
        <row r="538">
          <cell r="A538" t="str">
            <v>951081</v>
          </cell>
          <cell r="B538" t="str">
            <v>DUGOROČNO UZETI ZAJMOVI  U INOSTRANSTVU-POVEZANA LICA TRIGLAV-KAMATA PO KREDITU</v>
          </cell>
          <cell r="C538">
            <v>0</v>
          </cell>
          <cell r="D538">
            <v>235200</v>
          </cell>
          <cell r="E538">
            <v>0</v>
          </cell>
          <cell r="F538">
            <v>99472.48</v>
          </cell>
          <cell r="G538">
            <v>-334672.48</v>
          </cell>
        </row>
        <row r="539">
          <cell r="A539" t="str">
            <v>9560</v>
          </cell>
          <cell r="B539" t="str">
            <v>Druge dugoročne obaveze-stambeni fond</v>
          </cell>
          <cell r="C539">
            <v>1460.35</v>
          </cell>
          <cell r="D539">
            <v>83.64</v>
          </cell>
          <cell r="E539">
            <v>0</v>
          </cell>
          <cell r="F539">
            <v>20.91</v>
          </cell>
          <cell r="G539">
            <v>1355.7999999999997</v>
          </cell>
        </row>
        <row r="540">
          <cell r="A540" t="str">
            <v>9561</v>
          </cell>
          <cell r="B540" t="str">
            <v>DRUGE DUGOROČNE OBAVEZE-FOND PREVENTIVE</v>
          </cell>
          <cell r="C540">
            <v>8189.920059</v>
          </cell>
          <cell r="D540">
            <v>8189.92</v>
          </cell>
          <cell r="E540">
            <v>0</v>
          </cell>
          <cell r="F540">
            <v>0</v>
          </cell>
          <cell r="G540">
            <v>5.8999999964726157E-5</v>
          </cell>
        </row>
        <row r="541">
          <cell r="A541" t="str">
            <v>9570</v>
          </cell>
          <cell r="B541" t="str">
            <v>Obaveze za odloženi porez na teret revalorizacionih rezervi</v>
          </cell>
          <cell r="C541">
            <v>0</v>
          </cell>
          <cell r="D541">
            <v>8536.68</v>
          </cell>
          <cell r="E541">
            <v>120.79</v>
          </cell>
          <cell r="F541">
            <v>8.5299999999999994</v>
          </cell>
          <cell r="G541">
            <v>-8424.42</v>
          </cell>
        </row>
        <row r="542">
          <cell r="A542" t="str">
            <v>95701</v>
          </cell>
          <cell r="B542" t="str">
            <v>OBAVEZE ZA ODLOŽENI POREZ NA TERET REVALORIZACIONIH REZERVI-EURO OBVEZNICE 2015</v>
          </cell>
          <cell r="C542">
            <v>2929.56</v>
          </cell>
          <cell r="D542">
            <v>2929.56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95704</v>
          </cell>
          <cell r="B543" t="str">
            <v>OBAVEZE ZA ODLOŽENI POREZ NA TERET REVALORIZACIONIH REZERVI-EURO OBVEZNICE 20.05.2019</v>
          </cell>
          <cell r="C543">
            <v>0</v>
          </cell>
          <cell r="D543">
            <v>43458.84</v>
          </cell>
          <cell r="E543">
            <v>3974.97</v>
          </cell>
          <cell r="F543">
            <v>0</v>
          </cell>
          <cell r="G543">
            <v>-39483.869999999995</v>
          </cell>
        </row>
        <row r="544">
          <cell r="A544" t="str">
            <v>95705</v>
          </cell>
          <cell r="B544" t="str">
            <v>OBAVEZE ZA ODLOŽENI POREZ NA TERET REVALORIZACIONIH REZERVI-EURO OBVEZNICE 18.03.2020.</v>
          </cell>
          <cell r="C544">
            <v>0</v>
          </cell>
          <cell r="D544">
            <v>31051.88</v>
          </cell>
          <cell r="E544">
            <v>2542.58</v>
          </cell>
          <cell r="F544">
            <v>0</v>
          </cell>
          <cell r="G544">
            <v>-28509.300000000003</v>
          </cell>
        </row>
        <row r="545">
          <cell r="A545" t="str">
            <v>95706</v>
          </cell>
          <cell r="B545" t="str">
            <v>OBAVEZE ZA ODLOŽENI POREZ NA TERET REVALORIZACIONIH REZERVI-EURO OBVEZNICE KOJE  SLUŽE ZA POKRIĆE 10.03.2021.</v>
          </cell>
          <cell r="C545">
            <v>0</v>
          </cell>
          <cell r="D545">
            <v>39711.300000000003</v>
          </cell>
          <cell r="E545">
            <v>1329.13</v>
          </cell>
          <cell r="F545">
            <v>0</v>
          </cell>
          <cell r="G545">
            <v>-38382.170000000006</v>
          </cell>
        </row>
        <row r="546">
          <cell r="A546" t="str">
            <v>9571</v>
          </cell>
          <cell r="B546" t="str">
            <v>Obaveze za odloženi porez-amortizacija</v>
          </cell>
          <cell r="C546">
            <v>0</v>
          </cell>
          <cell r="D546">
            <v>374443.31</v>
          </cell>
          <cell r="E546">
            <v>0</v>
          </cell>
          <cell r="F546">
            <v>0</v>
          </cell>
          <cell r="G546">
            <v>-374443.31</v>
          </cell>
        </row>
        <row r="547">
          <cell r="A547" t="str">
            <v>9600</v>
          </cell>
          <cell r="B547" t="str">
            <v xml:space="preserve">Rezervisanja za  jubilarne nagrade </v>
          </cell>
          <cell r="C547">
            <v>0</v>
          </cell>
          <cell r="D547">
            <v>108913.1</v>
          </cell>
          <cell r="E547">
            <v>0</v>
          </cell>
          <cell r="F547">
            <v>0</v>
          </cell>
          <cell r="G547">
            <v>-108913.1</v>
          </cell>
        </row>
        <row r="548">
          <cell r="A548" t="str">
            <v>9601</v>
          </cell>
          <cell r="B548" t="str">
            <v>Rezervisanja za  otpremine prilikom penzionisanja</v>
          </cell>
          <cell r="C548">
            <v>0</v>
          </cell>
          <cell r="D548">
            <v>183514.61</v>
          </cell>
          <cell r="E548">
            <v>0</v>
          </cell>
          <cell r="F548">
            <v>0</v>
          </cell>
          <cell r="G548">
            <v>-183514.61</v>
          </cell>
        </row>
        <row r="549">
          <cell r="A549" t="str">
            <v>9602</v>
          </cell>
          <cell r="B549" t="str">
            <v>Rezervisanja za godišnje odmore</v>
          </cell>
          <cell r="C549">
            <v>0</v>
          </cell>
          <cell r="D549">
            <v>177647.84</v>
          </cell>
          <cell r="E549">
            <v>0</v>
          </cell>
          <cell r="F549">
            <v>0</v>
          </cell>
          <cell r="G549">
            <v>-177647.84</v>
          </cell>
        </row>
        <row r="550">
          <cell r="A550" t="str">
            <v>9603</v>
          </cell>
          <cell r="B550" t="str">
            <v>REZERVISANJA ZA BONUSE PO OSNOVU OSTVARENOG REZULTATA</v>
          </cell>
          <cell r="C550">
            <v>0</v>
          </cell>
          <cell r="D550">
            <v>29457.4</v>
          </cell>
          <cell r="E550">
            <v>0</v>
          </cell>
          <cell r="F550">
            <v>0</v>
          </cell>
          <cell r="G550">
            <v>-29457.4</v>
          </cell>
        </row>
        <row r="551">
          <cell r="A551" t="str">
            <v>967001</v>
          </cell>
          <cell r="B551" t="str">
            <v>OSTALA REZERVISANJA, OSIM TEHNIČKIH REZERVISANJA-GLUSICA</v>
          </cell>
          <cell r="C551">
            <v>0</v>
          </cell>
          <cell r="D551">
            <v>216253</v>
          </cell>
          <cell r="E551">
            <v>0</v>
          </cell>
          <cell r="F551">
            <v>0</v>
          </cell>
          <cell r="G551">
            <v>-216253</v>
          </cell>
        </row>
        <row r="552">
          <cell r="A552" t="str">
            <v>967002</v>
          </cell>
          <cell r="B552" t="str">
            <v>OSTALA REZERVISANJA, OSIM TEHNIČKIH REZERVISANJA-BUDVA</v>
          </cell>
          <cell r="C552">
            <v>0</v>
          </cell>
          <cell r="D552">
            <v>26655.89</v>
          </cell>
          <cell r="E552">
            <v>0</v>
          </cell>
          <cell r="F552">
            <v>0</v>
          </cell>
          <cell r="G552">
            <v>-26655.89</v>
          </cell>
        </row>
        <row r="553">
          <cell r="A553" t="str">
            <v>967003</v>
          </cell>
          <cell r="B553" t="str">
            <v>OSTALA REZERVISANJA, OSIM TEHNIČKIH REZERVISANJA-REZERVISANE ŠTETE SAVA MONTENEGRA OD LOVĆENA RE</v>
          </cell>
          <cell r="C553">
            <v>0</v>
          </cell>
          <cell r="D553">
            <v>129533.31</v>
          </cell>
          <cell r="E553">
            <v>12225.13</v>
          </cell>
          <cell r="F553">
            <v>0</v>
          </cell>
          <cell r="G553">
            <v>-117308.18</v>
          </cell>
        </row>
        <row r="554">
          <cell r="A554" t="str">
            <v>9690</v>
          </cell>
          <cell r="B554" t="str">
            <v>OSTALA DUGOROČNA PASIVNA VREMENSKA RAZGRANIČENJA</v>
          </cell>
          <cell r="C554">
            <v>171866.94</v>
          </cell>
          <cell r="D554">
            <v>171866.94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>9700</v>
          </cell>
          <cell r="B555" t="str">
            <v>Bruto matematička rezervisanja za životna osiguranja</v>
          </cell>
          <cell r="C555">
            <v>2871900.53</v>
          </cell>
          <cell r="D555">
            <v>2871900.53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9801</v>
          </cell>
          <cell r="B556" t="str">
            <v>Neto  prenosne premije ostalih osiguranja</v>
          </cell>
          <cell r="C556">
            <v>797989.35063600005</v>
          </cell>
          <cell r="D556">
            <v>12610236.350945</v>
          </cell>
          <cell r="E556">
            <v>1120478.22</v>
          </cell>
          <cell r="F556">
            <v>550755.56999999995</v>
          </cell>
          <cell r="G556">
            <v>-11242524.350308999</v>
          </cell>
          <cell r="H556">
            <v>569722.65</v>
          </cell>
        </row>
        <row r="557">
          <cell r="A557" t="str">
            <v>98021</v>
          </cell>
          <cell r="B557" t="str">
            <v>Udio reosiguranja u prenosnim premijama (+)</v>
          </cell>
          <cell r="C557">
            <v>3178827.94</v>
          </cell>
          <cell r="D557">
            <v>1047271.97</v>
          </cell>
          <cell r="E557">
            <v>209253.7</v>
          </cell>
          <cell r="F557">
            <v>342993.68</v>
          </cell>
          <cell r="G557">
            <v>1997815.99</v>
          </cell>
          <cell r="H557">
            <v>-133739.97999999998</v>
          </cell>
        </row>
        <row r="558">
          <cell r="A558" t="str">
            <v>98022</v>
          </cell>
          <cell r="B558" t="str">
            <v>Udio saosiguranja u prenosnim premijama (+)</v>
          </cell>
          <cell r="C558">
            <v>99544.97</v>
          </cell>
          <cell r="D558">
            <v>99544.97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A559" t="str">
            <v>98120</v>
          </cell>
          <cell r="B559" t="str">
            <v>UDIO REOSIGURANJA U REZERVISANJIMA ZA BONUSE, POPUSTE I STORNO</v>
          </cell>
          <cell r="C559">
            <v>118125</v>
          </cell>
          <cell r="D559">
            <v>118125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A560" t="str">
            <v>9821</v>
          </cell>
          <cell r="B560" t="str">
            <v>Neto rezervisanja za nastale prijavljene štete</v>
          </cell>
          <cell r="C560">
            <v>9628254.6500000004</v>
          </cell>
          <cell r="D560">
            <v>16626017</v>
          </cell>
          <cell r="E560">
            <v>1292969.99</v>
          </cell>
          <cell r="F560">
            <v>615892.56000000006</v>
          </cell>
          <cell r="G560">
            <v>-6320684.9199999999</v>
          </cell>
          <cell r="H560">
            <v>677077.42999999993</v>
          </cell>
        </row>
        <row r="561">
          <cell r="A561" t="str">
            <v>98210</v>
          </cell>
          <cell r="B561" t="str">
            <v>Neto rezervisanja za nastale prijavljene štete-životna osiguranja</v>
          </cell>
          <cell r="C561">
            <v>44795.6</v>
          </cell>
          <cell r="D561">
            <v>44795.6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A562" t="str">
            <v>98211</v>
          </cell>
          <cell r="B562" t="str">
            <v>KOREKCIJA REZERVISANIH ŠTETA OSIGURANJA ŽIVOTA</v>
          </cell>
          <cell r="C562">
            <v>89134.88</v>
          </cell>
          <cell r="D562">
            <v>89134.88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A563" t="str">
            <v>9822</v>
          </cell>
          <cell r="B563" t="str">
            <v>Udio reosiguranja u rezervisanjima za nastale prijavljene štete  (+)</v>
          </cell>
          <cell r="C563">
            <v>3370202.59</v>
          </cell>
          <cell r="D563">
            <v>902093.89</v>
          </cell>
          <cell r="E563">
            <v>71058.350000000006</v>
          </cell>
          <cell r="F563">
            <v>167924.78</v>
          </cell>
          <cell r="G563">
            <v>2371242.27</v>
          </cell>
          <cell r="H563">
            <v>-96866.43</v>
          </cell>
        </row>
        <row r="564">
          <cell r="A564" t="str">
            <v>9823</v>
          </cell>
          <cell r="B564" t="str">
            <v>Udio saosiguranja u rezervisanjima za nastale prijavljene štete  (+)</v>
          </cell>
          <cell r="C564">
            <v>130306.5</v>
          </cell>
          <cell r="D564">
            <v>1107.5</v>
          </cell>
          <cell r="E564">
            <v>0</v>
          </cell>
          <cell r="F564">
            <v>126590</v>
          </cell>
          <cell r="G564">
            <v>2609</v>
          </cell>
          <cell r="H564">
            <v>-126590</v>
          </cell>
        </row>
        <row r="565">
          <cell r="A565" t="str">
            <v>98231</v>
          </cell>
          <cell r="B565" t="str">
            <v>UDIO SAOSIGURANJA U REZERVISANJIMA ZA NASTALE PRIJAVLJENE ŠTETE-PRIMLJENE PREMIJE U SAOSIGURANJE</v>
          </cell>
          <cell r="C565">
            <v>660</v>
          </cell>
          <cell r="D565">
            <v>1640</v>
          </cell>
          <cell r="E565">
            <v>0</v>
          </cell>
          <cell r="F565">
            <v>0</v>
          </cell>
          <cell r="G565">
            <v>-980</v>
          </cell>
          <cell r="H565">
            <v>0</v>
          </cell>
        </row>
        <row r="566">
          <cell r="A566" t="str">
            <v>9824</v>
          </cell>
          <cell r="B566" t="str">
            <v>REZERVISANJA ZA MASOVNE I KATASTROFALNE ŠTETE</v>
          </cell>
          <cell r="C566">
            <v>418855.61</v>
          </cell>
          <cell r="D566">
            <v>418855.61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A567" t="str">
            <v>9831</v>
          </cell>
          <cell r="B567" t="str">
            <v>Neto rezervisanja za nastale neprijavljene štete</v>
          </cell>
          <cell r="C567">
            <v>850141.05</v>
          </cell>
          <cell r="D567">
            <v>11154939.08</v>
          </cell>
          <cell r="E567">
            <v>0</v>
          </cell>
          <cell r="F567">
            <v>0</v>
          </cell>
          <cell r="G567">
            <v>-10304798.029999999</v>
          </cell>
          <cell r="H567">
            <v>0</v>
          </cell>
        </row>
        <row r="568">
          <cell r="A568" t="str">
            <v>98310</v>
          </cell>
          <cell r="B568" t="str">
            <v>Neto rezervisanja za nastale neprijavljene štete-životna osiguranja</v>
          </cell>
          <cell r="C568">
            <v>209579.07</v>
          </cell>
          <cell r="D568">
            <v>209579.07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A569" t="str">
            <v>9841</v>
          </cell>
          <cell r="B569" t="str">
            <v>Neto rezervisanja za troškove likvidacije šteta</v>
          </cell>
          <cell r="C569">
            <v>8360.27</v>
          </cell>
          <cell r="D569">
            <v>1253485.1399999999</v>
          </cell>
          <cell r="E569">
            <v>161995.59</v>
          </cell>
          <cell r="F569">
            <v>46409.57</v>
          </cell>
          <cell r="G569">
            <v>-1129538.8499999999</v>
          </cell>
          <cell r="H569">
            <v>115586.01999999999</v>
          </cell>
        </row>
        <row r="570">
          <cell r="A570" t="str">
            <v>9851</v>
          </cell>
          <cell r="B570" t="str">
            <v>Neto rezervisanja za za izravnjanje rizika</v>
          </cell>
          <cell r="C570">
            <v>0</v>
          </cell>
          <cell r="D570">
            <v>8276.3799999999992</v>
          </cell>
          <cell r="E570">
            <v>0</v>
          </cell>
          <cell r="F570">
            <v>0</v>
          </cell>
          <cell r="G570">
            <v>-8276.3799999999992</v>
          </cell>
          <cell r="H570">
            <v>0</v>
          </cell>
        </row>
        <row r="571">
          <cell r="A571" t="str">
            <v>9853</v>
          </cell>
          <cell r="B571" t="str">
            <v>NETO REZERVISANJA NA TERET RASHODA</v>
          </cell>
          <cell r="C571">
            <v>2347148.84</v>
          </cell>
          <cell r="D571">
            <v>2347148.84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A572" t="str">
            <v>98910</v>
          </cell>
          <cell r="B572" t="str">
            <v>Neto   druga tehnička rezervisanja za mjerodavan tehnički rezultat</v>
          </cell>
          <cell r="C572">
            <v>129460.5</v>
          </cell>
          <cell r="D572">
            <v>666575.71</v>
          </cell>
          <cell r="E572">
            <v>0</v>
          </cell>
          <cell r="F572">
            <v>0</v>
          </cell>
          <cell r="G572">
            <v>-537115.21</v>
          </cell>
          <cell r="H572">
            <v>0</v>
          </cell>
        </row>
        <row r="573">
          <cell r="A573" t="str">
            <v>9999</v>
          </cell>
          <cell r="B573" t="str">
            <v>Evidencioni računi za zatvaranje godine</v>
          </cell>
          <cell r="C573">
            <v>45392757.547735997</v>
          </cell>
          <cell r="D573">
            <v>45392757.551195003</v>
          </cell>
          <cell r="E573">
            <v>0</v>
          </cell>
          <cell r="F573">
            <v>0</v>
          </cell>
          <cell r="G573">
            <v>-3.4590065479278564E-3</v>
          </cell>
          <cell r="H573">
            <v>0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24">
          <cell r="A124" t="str">
            <v>Datum: 03.05.2018..godina</v>
          </cell>
        </row>
      </sheetData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32"/>
  <sheetViews>
    <sheetView topLeftCell="A112" zoomScaleNormal="100" zoomScaleSheetLayoutView="100" workbookViewId="0">
      <selection activeCell="G63" sqref="G63"/>
    </sheetView>
  </sheetViews>
  <sheetFormatPr defaultRowHeight="15" x14ac:dyDescent="0.25"/>
  <cols>
    <col min="1" max="1" width="18" style="19" customWidth="1"/>
    <col min="2" max="2" width="42.140625" style="16" customWidth="1"/>
    <col min="3" max="3" width="13.42578125" style="16" customWidth="1"/>
    <col min="4" max="4" width="22.140625" style="30" customWidth="1"/>
    <col min="5" max="5" width="24.42578125" style="35" customWidth="1"/>
    <col min="6" max="6" width="9.140625" style="16"/>
    <col min="7" max="7" width="23.28515625" style="16" customWidth="1"/>
    <col min="8" max="8" width="18.7109375" style="16" customWidth="1"/>
    <col min="9" max="16384" width="9.140625" style="16"/>
  </cols>
  <sheetData>
    <row r="6" spans="1:5" ht="15.75" x14ac:dyDescent="0.25">
      <c r="A6" s="183" t="s">
        <v>351</v>
      </c>
      <c r="B6" s="183"/>
      <c r="C6" s="15"/>
      <c r="E6" s="31" t="s">
        <v>0</v>
      </c>
    </row>
    <row r="7" spans="1:5" ht="15.75" x14ac:dyDescent="0.25">
      <c r="A7" s="15" t="s">
        <v>1</v>
      </c>
      <c r="B7" s="15"/>
      <c r="C7" s="15"/>
      <c r="E7" s="31" t="s">
        <v>2</v>
      </c>
    </row>
    <row r="8" spans="1:5" ht="16.5" customHeight="1" x14ac:dyDescent="0.25">
      <c r="A8" s="15" t="s">
        <v>3</v>
      </c>
      <c r="B8" s="15" t="s">
        <v>353</v>
      </c>
      <c r="C8" s="15"/>
      <c r="E8" s="31" t="s">
        <v>352</v>
      </c>
    </row>
    <row r="9" spans="1:5" ht="16.5" customHeight="1" x14ac:dyDescent="0.25">
      <c r="A9" s="15"/>
      <c r="B9" s="32"/>
      <c r="C9" s="15"/>
      <c r="D9" s="33"/>
      <c r="E9" s="31"/>
    </row>
    <row r="10" spans="1:5" ht="16.5" customHeight="1" x14ac:dyDescent="0.25">
      <c r="A10" s="34"/>
      <c r="B10" s="184" t="s">
        <v>5</v>
      </c>
      <c r="C10" s="184"/>
      <c r="D10" s="184"/>
    </row>
    <row r="11" spans="1:5" ht="16.5" customHeight="1" x14ac:dyDescent="0.25">
      <c r="A11" s="34"/>
      <c r="B11" s="32"/>
      <c r="C11" s="15"/>
      <c r="D11" s="33"/>
    </row>
    <row r="12" spans="1:5" ht="16.5" customHeight="1" x14ac:dyDescent="0.25">
      <c r="A12" s="34"/>
      <c r="B12" s="185" t="s">
        <v>354</v>
      </c>
      <c r="C12" s="185"/>
      <c r="D12" s="185"/>
    </row>
    <row r="13" spans="1:5" x14ac:dyDescent="0.25">
      <c r="C13" s="36"/>
    </row>
    <row r="14" spans="1:5" x14ac:dyDescent="0.25">
      <c r="A14" s="186" t="s">
        <v>6</v>
      </c>
      <c r="B14" s="186"/>
      <c r="C14" s="186"/>
      <c r="D14" s="186"/>
      <c r="E14" s="186"/>
    </row>
    <row r="15" spans="1:5" ht="19.5" customHeight="1" x14ac:dyDescent="0.25">
      <c r="A15" s="187" t="s">
        <v>7</v>
      </c>
      <c r="B15" s="188" t="s">
        <v>8</v>
      </c>
      <c r="C15" s="188" t="s">
        <v>9</v>
      </c>
      <c r="D15" s="189" t="s">
        <v>10</v>
      </c>
      <c r="E15" s="189"/>
    </row>
    <row r="16" spans="1:5" x14ac:dyDescent="0.25">
      <c r="A16" s="187"/>
      <c r="B16" s="188"/>
      <c r="C16" s="188"/>
      <c r="D16" s="190" t="s">
        <v>11</v>
      </c>
      <c r="E16" s="191" t="s">
        <v>12</v>
      </c>
    </row>
    <row r="17" spans="1:5" x14ac:dyDescent="0.25">
      <c r="A17" s="187"/>
      <c r="B17" s="188"/>
      <c r="C17" s="188"/>
      <c r="D17" s="190"/>
      <c r="E17" s="191"/>
    </row>
    <row r="18" spans="1:5" x14ac:dyDescent="0.25">
      <c r="A18" s="49">
        <v>1</v>
      </c>
      <c r="B18" s="50">
        <v>2</v>
      </c>
      <c r="C18" s="51">
        <v>3</v>
      </c>
      <c r="D18" s="52">
        <v>4</v>
      </c>
      <c r="E18" s="53">
        <v>5</v>
      </c>
    </row>
    <row r="19" spans="1:5" ht="26.25" customHeight="1" x14ac:dyDescent="0.25">
      <c r="A19" s="54"/>
      <c r="B19" s="55" t="s">
        <v>13</v>
      </c>
      <c r="C19" s="56"/>
      <c r="D19" s="120">
        <f>SUM(D21:D23)</f>
        <v>57585.459999999963</v>
      </c>
      <c r="E19" s="120">
        <f>E20+E21+E22+E23</f>
        <v>59657</v>
      </c>
    </row>
    <row r="20" spans="1:5" ht="26.25" customHeight="1" x14ac:dyDescent="0.25">
      <c r="A20" s="57" t="s">
        <v>14</v>
      </c>
      <c r="B20" s="58" t="s">
        <v>15</v>
      </c>
      <c r="C20" s="56"/>
      <c r="D20" s="59"/>
      <c r="E20" s="121"/>
    </row>
    <row r="21" spans="1:5" ht="26.25" customHeight="1" x14ac:dyDescent="0.25">
      <c r="A21" s="57" t="s">
        <v>16</v>
      </c>
      <c r="B21" s="58" t="s">
        <v>17</v>
      </c>
      <c r="C21" s="56"/>
      <c r="D21" s="122">
        <v>505000.24</v>
      </c>
      <c r="E21" s="122">
        <v>572209</v>
      </c>
    </row>
    <row r="22" spans="1:5" ht="26.25" customHeight="1" x14ac:dyDescent="0.25">
      <c r="A22" s="57" t="s">
        <v>18</v>
      </c>
      <c r="B22" s="58" t="s">
        <v>19</v>
      </c>
      <c r="C22" s="56"/>
      <c r="D22" s="122"/>
      <c r="E22" s="122"/>
    </row>
    <row r="23" spans="1:5" ht="26.25" customHeight="1" x14ac:dyDescent="0.25">
      <c r="A23" s="57" t="s">
        <v>20</v>
      </c>
      <c r="B23" s="58" t="s">
        <v>21</v>
      </c>
      <c r="C23" s="56"/>
      <c r="D23" s="122">
        <v>-447414.78</v>
      </c>
      <c r="E23" s="122">
        <v>-512552</v>
      </c>
    </row>
    <row r="24" spans="1:5" ht="26.25" customHeight="1" x14ac:dyDescent="0.25">
      <c r="A24" s="54"/>
      <c r="B24" s="60" t="s">
        <v>22</v>
      </c>
      <c r="C24" s="56"/>
      <c r="D24" s="123">
        <f>D25+D26+D27+D28+D29</f>
        <v>1234170.24</v>
      </c>
      <c r="E24" s="123">
        <f>E25+E26+E27+E28+E29</f>
        <v>1066331</v>
      </c>
    </row>
    <row r="25" spans="1:5" ht="26.25" customHeight="1" x14ac:dyDescent="0.25">
      <c r="A25" s="57" t="s">
        <v>23</v>
      </c>
      <c r="B25" s="58" t="s">
        <v>24</v>
      </c>
      <c r="C25" s="56"/>
      <c r="D25" s="122">
        <v>1550622.4</v>
      </c>
      <c r="E25" s="122">
        <v>1263084</v>
      </c>
    </row>
    <row r="26" spans="1:5" ht="26.25" customHeight="1" x14ac:dyDescent="0.25">
      <c r="A26" s="57" t="s">
        <v>25</v>
      </c>
      <c r="B26" s="58" t="s">
        <v>26</v>
      </c>
      <c r="C26" s="56"/>
      <c r="D26" s="122">
        <f>1052505.63+503.43</f>
        <v>1053009.0599999998</v>
      </c>
      <c r="E26" s="122">
        <v>1190760</v>
      </c>
    </row>
    <row r="27" spans="1:5" ht="26.25" customHeight="1" x14ac:dyDescent="0.25">
      <c r="A27" s="57" t="s">
        <v>27</v>
      </c>
      <c r="B27" s="58" t="s">
        <v>28</v>
      </c>
      <c r="C27" s="56"/>
      <c r="D27" s="59"/>
      <c r="E27" s="122"/>
    </row>
    <row r="28" spans="1:5" ht="26.25" customHeight="1" x14ac:dyDescent="0.25">
      <c r="A28" s="57" t="s">
        <v>29</v>
      </c>
      <c r="B28" s="58" t="s">
        <v>30</v>
      </c>
      <c r="C28" s="56"/>
      <c r="D28" s="59"/>
      <c r="E28" s="122"/>
    </row>
    <row r="29" spans="1:5" ht="26.25" customHeight="1" x14ac:dyDescent="0.25">
      <c r="A29" s="57" t="s">
        <v>31</v>
      </c>
      <c r="B29" s="61" t="s">
        <v>32</v>
      </c>
      <c r="C29" s="56"/>
      <c r="D29" s="122">
        <v>-1369461.22</v>
      </c>
      <c r="E29" s="122">
        <v>-1387513</v>
      </c>
    </row>
    <row r="30" spans="1:5" ht="26.25" customHeight="1" x14ac:dyDescent="0.25">
      <c r="A30" s="54"/>
      <c r="B30" s="60" t="s">
        <v>33</v>
      </c>
      <c r="C30" s="56"/>
      <c r="D30" s="123">
        <f>D31+D43</f>
        <v>9108309.9099999983</v>
      </c>
      <c r="E30" s="123">
        <f>E31+E43</f>
        <v>13971151</v>
      </c>
    </row>
    <row r="31" spans="1:5" ht="26.25" customHeight="1" x14ac:dyDescent="0.25">
      <c r="A31" s="54"/>
      <c r="B31" s="58" t="s">
        <v>34</v>
      </c>
      <c r="C31" s="56"/>
      <c r="D31" s="123">
        <f>D32+D33+D34+D35+D36+D37+D38+D39+D40+D41+D42</f>
        <v>8540398.8899999987</v>
      </c>
      <c r="E31" s="123">
        <f>E32+E33+E34+E35+E36+E37+E38+E39+E40+E41+E42</f>
        <v>13377948</v>
      </c>
    </row>
    <row r="32" spans="1:5" ht="26.25" customHeight="1" x14ac:dyDescent="0.25">
      <c r="A32" s="57" t="s">
        <v>35</v>
      </c>
      <c r="B32" s="58" t="s">
        <v>36</v>
      </c>
      <c r="C32" s="56"/>
      <c r="D32" s="122">
        <v>7955525.0199999996</v>
      </c>
      <c r="E32" s="122">
        <v>12767040</v>
      </c>
    </row>
    <row r="33" spans="1:5" ht="26.25" customHeight="1" x14ac:dyDescent="0.25">
      <c r="A33" s="62" t="s">
        <v>37</v>
      </c>
      <c r="B33" s="58" t="s">
        <v>38</v>
      </c>
      <c r="C33" s="56"/>
      <c r="D33" s="59"/>
      <c r="E33" s="122"/>
    </row>
    <row r="34" spans="1:5" ht="26.25" customHeight="1" x14ac:dyDescent="0.25">
      <c r="A34" s="62" t="s">
        <v>39</v>
      </c>
      <c r="B34" s="58" t="s">
        <v>40</v>
      </c>
      <c r="C34" s="56"/>
      <c r="D34" s="59"/>
      <c r="E34" s="122"/>
    </row>
    <row r="35" spans="1:5" ht="26.25" customHeight="1" x14ac:dyDescent="0.25">
      <c r="A35" s="62" t="s">
        <v>41</v>
      </c>
      <c r="B35" s="58" t="s">
        <v>42</v>
      </c>
      <c r="C35" s="56"/>
      <c r="D35" s="59"/>
      <c r="E35" s="122"/>
    </row>
    <row r="36" spans="1:5" ht="26.25" customHeight="1" x14ac:dyDescent="0.25">
      <c r="A36" s="62" t="s">
        <v>43</v>
      </c>
      <c r="B36" s="58" t="s">
        <v>44</v>
      </c>
      <c r="C36" s="56"/>
      <c r="D36" s="122">
        <v>2000</v>
      </c>
      <c r="E36" s="122">
        <v>12424</v>
      </c>
    </row>
    <row r="37" spans="1:5" ht="26.25" customHeight="1" x14ac:dyDescent="0.25">
      <c r="A37" s="57" t="s">
        <v>45</v>
      </c>
      <c r="B37" s="58" t="s">
        <v>46</v>
      </c>
      <c r="C37" s="56"/>
      <c r="D37" s="122">
        <f>518515.21+14358.66</f>
        <v>532873.87</v>
      </c>
      <c r="E37" s="122">
        <v>548484</v>
      </c>
    </row>
    <row r="38" spans="1:5" ht="26.25" customHeight="1" x14ac:dyDescent="0.25">
      <c r="A38" s="57" t="s">
        <v>47</v>
      </c>
      <c r="B38" s="58" t="s">
        <v>48</v>
      </c>
      <c r="C38" s="56"/>
      <c r="D38" s="122">
        <v>50000</v>
      </c>
      <c r="E38" s="121">
        <v>50000</v>
      </c>
    </row>
    <row r="39" spans="1:5" ht="26.25" customHeight="1" x14ac:dyDescent="0.25">
      <c r="A39" s="57" t="s">
        <v>49</v>
      </c>
      <c r="B39" s="58" t="s">
        <v>50</v>
      </c>
      <c r="C39" s="56"/>
      <c r="D39" s="59"/>
      <c r="E39" s="121"/>
    </row>
    <row r="40" spans="1:5" ht="26.25" customHeight="1" x14ac:dyDescent="0.25">
      <c r="A40" s="57" t="s">
        <v>51</v>
      </c>
      <c r="B40" s="58" t="s">
        <v>52</v>
      </c>
      <c r="C40" s="56"/>
      <c r="D40" s="59"/>
      <c r="E40" s="121"/>
    </row>
    <row r="41" spans="1:5" ht="26.25" customHeight="1" x14ac:dyDescent="0.25">
      <c r="A41" s="63">
        <v>2.9037047057067E+16</v>
      </c>
      <c r="B41" s="58" t="s">
        <v>53</v>
      </c>
      <c r="C41" s="56"/>
      <c r="D41" s="59"/>
      <c r="E41" s="121"/>
    </row>
    <row r="42" spans="1:5" ht="26.25" customHeight="1" x14ac:dyDescent="0.25">
      <c r="A42" s="63">
        <v>38048058068078</v>
      </c>
      <c r="B42" s="58" t="s">
        <v>54</v>
      </c>
      <c r="C42" s="56"/>
      <c r="D42" s="59"/>
      <c r="E42" s="121"/>
    </row>
    <row r="43" spans="1:5" ht="26.25" customHeight="1" x14ac:dyDescent="0.25">
      <c r="A43" s="64"/>
      <c r="B43" s="61" t="s">
        <v>55</v>
      </c>
      <c r="C43" s="56"/>
      <c r="D43" s="123">
        <f>D44+D45+D46</f>
        <v>567911.02</v>
      </c>
      <c r="E43" s="124">
        <f>E44+E45+E46</f>
        <v>593203</v>
      </c>
    </row>
    <row r="44" spans="1:5" ht="42.75" customHeight="1" x14ac:dyDescent="0.25">
      <c r="A44" s="63">
        <v>80081083084085</v>
      </c>
      <c r="B44" s="58" t="s">
        <v>56</v>
      </c>
      <c r="C44" s="56"/>
      <c r="D44" s="122">
        <v>495000</v>
      </c>
      <c r="E44" s="121">
        <v>495000</v>
      </c>
    </row>
    <row r="45" spans="1:5" ht="26.25" customHeight="1" x14ac:dyDescent="0.25">
      <c r="A45" s="65">
        <v>82</v>
      </c>
      <c r="B45" s="58" t="s">
        <v>57</v>
      </c>
      <c r="C45" s="56"/>
      <c r="D45" s="59"/>
      <c r="E45" s="121"/>
    </row>
    <row r="46" spans="1:5" ht="26.25" customHeight="1" x14ac:dyDescent="0.25">
      <c r="A46" s="63">
        <v>86087</v>
      </c>
      <c r="B46" s="58" t="s">
        <v>58</v>
      </c>
      <c r="C46" s="56"/>
      <c r="D46" s="122">
        <v>72911.02</v>
      </c>
      <c r="E46" s="121">
        <v>98203</v>
      </c>
    </row>
    <row r="47" spans="1:5" ht="26.25" customHeight="1" x14ac:dyDescent="0.25">
      <c r="A47" s="64"/>
      <c r="B47" s="60" t="s">
        <v>59</v>
      </c>
      <c r="C47" s="56"/>
      <c r="D47" s="123">
        <f>D48+D49+D50</f>
        <v>8179514.3099999996</v>
      </c>
      <c r="E47" s="123">
        <f>E48+E49+E50</f>
        <v>4168205</v>
      </c>
    </row>
    <row r="48" spans="1:5" ht="26.25" customHeight="1" x14ac:dyDescent="0.25">
      <c r="A48" s="63">
        <v>180182184</v>
      </c>
      <c r="B48" s="58" t="s">
        <v>60</v>
      </c>
      <c r="C48" s="56"/>
      <c r="D48" s="122">
        <v>4912963.87</v>
      </c>
      <c r="E48" s="122">
        <v>1934441</v>
      </c>
    </row>
    <row r="49" spans="1:5" ht="26.25" customHeight="1" x14ac:dyDescent="0.25">
      <c r="A49" s="63">
        <v>181183185</v>
      </c>
      <c r="B49" s="58" t="s">
        <v>61</v>
      </c>
      <c r="C49" s="56"/>
      <c r="D49" s="122">
        <v>3197287.51</v>
      </c>
      <c r="E49" s="122">
        <v>2178287</v>
      </c>
    </row>
    <row r="50" spans="1:5" ht="26.25" customHeight="1" x14ac:dyDescent="0.25">
      <c r="A50" s="65">
        <v>186</v>
      </c>
      <c r="B50" s="58" t="s">
        <v>62</v>
      </c>
      <c r="C50" s="56"/>
      <c r="D50" s="122">
        <v>69262.929999999993</v>
      </c>
      <c r="E50" s="122">
        <v>55477</v>
      </c>
    </row>
    <row r="51" spans="1:5" ht="26.25" customHeight="1" x14ac:dyDescent="0.25">
      <c r="A51" s="64"/>
      <c r="B51" s="60" t="s">
        <v>63</v>
      </c>
      <c r="C51" s="56"/>
      <c r="D51" s="123">
        <f>D52+D53+D60</f>
        <v>6572855.2199999997</v>
      </c>
      <c r="E51" s="123">
        <f>E52+E53+E60</f>
        <v>3507490</v>
      </c>
    </row>
    <row r="52" spans="1:5" ht="26.25" customHeight="1" x14ac:dyDescent="0.25">
      <c r="A52" s="65">
        <v>11</v>
      </c>
      <c r="B52" s="58" t="s">
        <v>64</v>
      </c>
      <c r="C52" s="56"/>
      <c r="D52" s="122">
        <f>1725782.86+43.84</f>
        <v>1725826.7000000002</v>
      </c>
      <c r="E52" s="122">
        <v>191499</v>
      </c>
    </row>
    <row r="53" spans="1:5" ht="26.25" customHeight="1" x14ac:dyDescent="0.25">
      <c r="A53" s="64"/>
      <c r="B53" s="61" t="s">
        <v>65</v>
      </c>
      <c r="C53" s="56"/>
      <c r="D53" s="125">
        <f>SUM(D54:D59)</f>
        <v>4847028.5199999996</v>
      </c>
      <c r="E53" s="123">
        <f>SUM(E54:E59)</f>
        <v>3315991</v>
      </c>
    </row>
    <row r="54" spans="1:5" ht="26.25" customHeight="1" x14ac:dyDescent="0.25">
      <c r="A54" s="65">
        <v>12</v>
      </c>
      <c r="B54" s="58" t="s">
        <v>66</v>
      </c>
      <c r="C54" s="56"/>
      <c r="D54" s="122">
        <v>1317461.24</v>
      </c>
      <c r="E54" s="122">
        <v>1121280</v>
      </c>
    </row>
    <row r="55" spans="1:5" ht="26.25" customHeight="1" x14ac:dyDescent="0.25">
      <c r="A55" s="65">
        <v>13</v>
      </c>
      <c r="B55" s="58" t="s">
        <v>67</v>
      </c>
      <c r="C55" s="56"/>
      <c r="D55" s="122">
        <v>72629.149999999994</v>
      </c>
      <c r="E55" s="122">
        <v>39287</v>
      </c>
    </row>
    <row r="56" spans="1:5" ht="26.25" customHeight="1" x14ac:dyDescent="0.25">
      <c r="A56" s="65">
        <v>14</v>
      </c>
      <c r="B56" s="58" t="s">
        <v>68</v>
      </c>
      <c r="C56" s="56"/>
      <c r="D56" s="122">
        <v>114840.91</v>
      </c>
      <c r="E56" s="122">
        <v>102725</v>
      </c>
    </row>
    <row r="57" spans="1:5" ht="26.25" customHeight="1" x14ac:dyDescent="0.25">
      <c r="A57" s="65">
        <v>15</v>
      </c>
      <c r="B57" s="58" t="s">
        <v>69</v>
      </c>
      <c r="C57" s="56"/>
      <c r="D57" s="122">
        <v>109061.83</v>
      </c>
      <c r="E57" s="122">
        <v>84275</v>
      </c>
    </row>
    <row r="58" spans="1:5" ht="26.25" customHeight="1" x14ac:dyDescent="0.25">
      <c r="A58" s="65">
        <v>16</v>
      </c>
      <c r="B58" s="58" t="s">
        <v>70</v>
      </c>
      <c r="C58" s="56"/>
      <c r="D58" s="122">
        <v>3119343.59</v>
      </c>
      <c r="E58" s="122">
        <v>1817132</v>
      </c>
    </row>
    <row r="59" spans="1:5" ht="26.25" customHeight="1" x14ac:dyDescent="0.25">
      <c r="A59" s="65">
        <v>17</v>
      </c>
      <c r="B59" s="58" t="s">
        <v>71</v>
      </c>
      <c r="C59" s="56"/>
      <c r="D59" s="122">
        <v>113691.8</v>
      </c>
      <c r="E59" s="122">
        <v>151292</v>
      </c>
    </row>
    <row r="60" spans="1:5" ht="26.25" customHeight="1" x14ac:dyDescent="0.25">
      <c r="A60" s="57" t="s">
        <v>72</v>
      </c>
      <c r="B60" s="58" t="s">
        <v>73</v>
      </c>
      <c r="C60" s="56"/>
      <c r="D60" s="59"/>
      <c r="E60" s="122"/>
    </row>
    <row r="61" spans="1:5" ht="44.25" customHeight="1" x14ac:dyDescent="0.25">
      <c r="A61" s="66" t="s">
        <v>74</v>
      </c>
      <c r="B61" s="67" t="s">
        <v>75</v>
      </c>
      <c r="C61" s="56"/>
      <c r="D61" s="126">
        <v>1581130.19</v>
      </c>
      <c r="E61" s="126">
        <v>908631</v>
      </c>
    </row>
    <row r="62" spans="1:5" ht="26.25" customHeight="1" x14ac:dyDescent="0.25">
      <c r="A62" s="64"/>
      <c r="B62" s="55" t="s">
        <v>76</v>
      </c>
      <c r="C62" s="56"/>
      <c r="D62" s="126">
        <f>+D63+D64</f>
        <v>480263.23</v>
      </c>
      <c r="E62" s="126">
        <f>+E63+E64</f>
        <v>421185</v>
      </c>
    </row>
    <row r="63" spans="1:5" ht="26.25" customHeight="1" x14ac:dyDescent="0.25">
      <c r="A63" s="65">
        <v>192</v>
      </c>
      <c r="B63" s="58" t="s">
        <v>77</v>
      </c>
      <c r="C63" s="56"/>
      <c r="D63" s="122">
        <v>404870.93</v>
      </c>
      <c r="E63" s="122">
        <v>348539</v>
      </c>
    </row>
    <row r="64" spans="1:5" ht="26.25" customHeight="1" x14ac:dyDescent="0.25">
      <c r="A64" s="65" t="s">
        <v>78</v>
      </c>
      <c r="B64" s="68" t="s">
        <v>79</v>
      </c>
      <c r="C64" s="56"/>
      <c r="D64" s="122">
        <v>75392.3</v>
      </c>
      <c r="E64" s="122">
        <v>72646</v>
      </c>
    </row>
    <row r="65" spans="1:8" ht="26.25" customHeight="1" x14ac:dyDescent="0.25">
      <c r="A65" s="64"/>
      <c r="B65" s="55" t="s">
        <v>80</v>
      </c>
      <c r="C65" s="56"/>
      <c r="D65" s="126">
        <v>2305.65</v>
      </c>
      <c r="E65" s="126">
        <v>4576</v>
      </c>
    </row>
    <row r="66" spans="1:8" ht="26.25" customHeight="1" x14ac:dyDescent="0.25">
      <c r="A66" s="64"/>
      <c r="B66" s="67" t="s">
        <v>81</v>
      </c>
      <c r="C66" s="56"/>
      <c r="D66" s="127">
        <f>D19+D24+D30+D47+D51+D61+D62+D65</f>
        <v>27216134.209999997</v>
      </c>
      <c r="E66" s="123">
        <f>E19+E24+E30+E47+E51+E61+E62+E65</f>
        <v>24107226</v>
      </c>
      <c r="F66" s="17"/>
      <c r="G66" s="23"/>
    </row>
    <row r="67" spans="1:8" x14ac:dyDescent="0.25">
      <c r="A67" s="69"/>
      <c r="B67" s="70"/>
      <c r="C67" s="70"/>
      <c r="D67" s="71"/>
      <c r="E67" s="72"/>
    </row>
    <row r="68" spans="1:8" x14ac:dyDescent="0.25">
      <c r="A68" s="192" t="s">
        <v>82</v>
      </c>
      <c r="B68" s="192"/>
      <c r="C68" s="192"/>
      <c r="D68" s="192"/>
      <c r="E68" s="192"/>
    </row>
    <row r="69" spans="1:8" x14ac:dyDescent="0.25">
      <c r="A69" s="192"/>
      <c r="B69" s="192"/>
      <c r="C69" s="192"/>
      <c r="D69" s="192"/>
      <c r="E69" s="192"/>
    </row>
    <row r="70" spans="1:8" x14ac:dyDescent="0.25">
      <c r="A70" s="192"/>
      <c r="B70" s="192"/>
      <c r="C70" s="192"/>
      <c r="D70" s="192"/>
      <c r="E70" s="192"/>
    </row>
    <row r="71" spans="1:8" ht="17.25" customHeight="1" x14ac:dyDescent="0.25">
      <c r="A71" s="188" t="s">
        <v>7</v>
      </c>
      <c r="B71" s="188" t="s">
        <v>8</v>
      </c>
      <c r="C71" s="188" t="s">
        <v>9</v>
      </c>
      <c r="D71" s="189" t="s">
        <v>10</v>
      </c>
      <c r="E71" s="189"/>
    </row>
    <row r="72" spans="1:8" x14ac:dyDescent="0.25">
      <c r="A72" s="188"/>
      <c r="B72" s="188"/>
      <c r="C72" s="188"/>
      <c r="D72" s="193" t="s">
        <v>11</v>
      </c>
      <c r="E72" s="194" t="s">
        <v>12</v>
      </c>
    </row>
    <row r="73" spans="1:8" x14ac:dyDescent="0.25">
      <c r="A73" s="188"/>
      <c r="B73" s="188"/>
      <c r="C73" s="188"/>
      <c r="D73" s="193"/>
      <c r="E73" s="194"/>
    </row>
    <row r="74" spans="1:8" x14ac:dyDescent="0.25">
      <c r="A74" s="50">
        <v>1</v>
      </c>
      <c r="B74" s="50">
        <v>2</v>
      </c>
      <c r="C74" s="51">
        <v>3</v>
      </c>
      <c r="D74" s="73"/>
      <c r="E74" s="74">
        <v>5</v>
      </c>
    </row>
    <row r="75" spans="1:8" ht="26.25" customHeight="1" x14ac:dyDescent="0.25">
      <c r="A75" s="64"/>
      <c r="B75" s="55" t="s">
        <v>83</v>
      </c>
      <c r="C75" s="56"/>
      <c r="D75" s="75">
        <f>D76+D77</f>
        <v>4033303.28</v>
      </c>
      <c r="E75" s="123">
        <f>E76+E77</f>
        <v>4033303</v>
      </c>
    </row>
    <row r="76" spans="1:8" ht="26.25" customHeight="1" x14ac:dyDescent="0.25">
      <c r="A76" s="65">
        <v>900</v>
      </c>
      <c r="B76" s="58" t="s">
        <v>84</v>
      </c>
      <c r="C76" s="56"/>
      <c r="D76" s="128">
        <v>4033303.28</v>
      </c>
      <c r="E76" s="128">
        <v>4033303</v>
      </c>
    </row>
    <row r="77" spans="1:8" ht="26.25" customHeight="1" x14ac:dyDescent="0.25">
      <c r="A77" s="65">
        <v>901</v>
      </c>
      <c r="B77" s="58" t="s">
        <v>85</v>
      </c>
      <c r="C77" s="56"/>
      <c r="D77" s="59"/>
      <c r="E77" s="129"/>
    </row>
    <row r="78" spans="1:8" ht="26.25" customHeight="1" x14ac:dyDescent="0.25">
      <c r="A78" s="64"/>
      <c r="B78" s="55" t="s">
        <v>86</v>
      </c>
      <c r="C78" s="56"/>
      <c r="D78" s="130">
        <f>D79+D80+D85+D86+D87</f>
        <v>4138249.698400001</v>
      </c>
      <c r="E78" s="130">
        <f>E79+E80+E85+E86+E87</f>
        <v>2278829</v>
      </c>
    </row>
    <row r="79" spans="1:8" ht="26.25" customHeight="1" x14ac:dyDescent="0.25">
      <c r="A79" s="65">
        <v>910</v>
      </c>
      <c r="B79" s="58" t="s">
        <v>87</v>
      </c>
      <c r="C79" s="56"/>
      <c r="D79" s="59"/>
      <c r="E79" s="121"/>
      <c r="G79" s="17"/>
      <c r="H79" s="17"/>
    </row>
    <row r="80" spans="1:8" ht="26.25" customHeight="1" x14ac:dyDescent="0.25">
      <c r="A80" s="65">
        <v>911</v>
      </c>
      <c r="B80" s="58" t="s">
        <v>88</v>
      </c>
      <c r="C80" s="56"/>
      <c r="D80" s="59"/>
      <c r="E80" s="124">
        <f>E81+E82+E83+E84</f>
        <v>0</v>
      </c>
    </row>
    <row r="81" spans="1:7" ht="26.25" customHeight="1" x14ac:dyDescent="0.25">
      <c r="A81" s="64"/>
      <c r="B81" s="76" t="s">
        <v>89</v>
      </c>
      <c r="C81" s="56"/>
      <c r="D81" s="59"/>
      <c r="E81" s="121"/>
    </row>
    <row r="82" spans="1:7" ht="26.25" customHeight="1" x14ac:dyDescent="0.25">
      <c r="A82" s="64"/>
      <c r="B82" s="76" t="s">
        <v>90</v>
      </c>
      <c r="C82" s="56"/>
      <c r="D82" s="59"/>
      <c r="E82" s="121"/>
    </row>
    <row r="83" spans="1:7" ht="26.25" customHeight="1" x14ac:dyDescent="0.25">
      <c r="A83" s="64"/>
      <c r="B83" s="76" t="s">
        <v>91</v>
      </c>
      <c r="C83" s="56"/>
      <c r="D83" s="59"/>
      <c r="E83" s="122"/>
    </row>
    <row r="84" spans="1:7" ht="26.25" customHeight="1" x14ac:dyDescent="0.25">
      <c r="A84" s="64"/>
      <c r="B84" s="76" t="s">
        <v>92</v>
      </c>
      <c r="C84" s="56"/>
      <c r="D84" s="59"/>
      <c r="E84" s="122"/>
    </row>
    <row r="85" spans="1:7" ht="26.25" customHeight="1" x14ac:dyDescent="0.25">
      <c r="A85" s="65">
        <v>919</v>
      </c>
      <c r="B85" s="58" t="s">
        <v>93</v>
      </c>
      <c r="C85" s="56"/>
      <c r="D85" s="59"/>
      <c r="E85" s="122"/>
    </row>
    <row r="86" spans="1:7" ht="26.25" customHeight="1" x14ac:dyDescent="0.25">
      <c r="A86" s="65" t="s">
        <v>94</v>
      </c>
      <c r="B86" s="58" t="s">
        <v>95</v>
      </c>
      <c r="C86" s="56"/>
      <c r="D86" s="122">
        <v>376032.72</v>
      </c>
      <c r="E86" s="122">
        <v>198214</v>
      </c>
    </row>
    <row r="87" spans="1:7" ht="26.25" customHeight="1" x14ac:dyDescent="0.25">
      <c r="A87" s="64"/>
      <c r="B87" s="61" t="s">
        <v>96</v>
      </c>
      <c r="C87" s="56"/>
      <c r="D87" s="123">
        <f>D88++D89</f>
        <v>3762216.9784000013</v>
      </c>
      <c r="E87" s="123">
        <f>E88++E89</f>
        <v>2080615</v>
      </c>
      <c r="G87" s="172"/>
    </row>
    <row r="88" spans="1:7" ht="26.25" customHeight="1" x14ac:dyDescent="0.25">
      <c r="A88" s="65" t="s">
        <v>97</v>
      </c>
      <c r="B88" s="58" t="s">
        <v>98</v>
      </c>
      <c r="C88" s="56"/>
      <c r="D88" s="122">
        <v>2080614.11</v>
      </c>
      <c r="E88" s="122">
        <v>137335</v>
      </c>
      <c r="G88" s="175"/>
    </row>
    <row r="89" spans="1:7" ht="26.25" customHeight="1" x14ac:dyDescent="0.25">
      <c r="A89" s="65" t="s">
        <v>99</v>
      </c>
      <c r="B89" s="58" t="s">
        <v>100</v>
      </c>
      <c r="C89" s="56"/>
      <c r="D89" s="122">
        <v>1681602.868400001</v>
      </c>
      <c r="E89" s="122">
        <v>1943280</v>
      </c>
    </row>
    <row r="90" spans="1:7" ht="26.25" customHeight="1" x14ac:dyDescent="0.25">
      <c r="A90" s="64"/>
      <c r="B90" s="55" t="s">
        <v>101</v>
      </c>
      <c r="C90" s="56"/>
      <c r="D90" s="123">
        <f>D91+D98+D103</f>
        <v>17224401.419999998</v>
      </c>
      <c r="E90" s="123">
        <f>E91+E98+E103</f>
        <v>16312724</v>
      </c>
    </row>
    <row r="91" spans="1:7" ht="26.25" customHeight="1" x14ac:dyDescent="0.25">
      <c r="A91" s="64"/>
      <c r="B91" s="61" t="s">
        <v>102</v>
      </c>
      <c r="C91" s="56"/>
      <c r="D91" s="123">
        <f>D92+D93+D94+D95+D96+D97</f>
        <v>17177015.939999998</v>
      </c>
      <c r="E91" s="123">
        <f>E92+E93+E94+E95+E96+E97</f>
        <v>16247497</v>
      </c>
    </row>
    <row r="92" spans="1:7" ht="26.25" customHeight="1" x14ac:dyDescent="0.25">
      <c r="A92" s="65">
        <v>980</v>
      </c>
      <c r="B92" s="58" t="s">
        <v>103</v>
      </c>
      <c r="C92" s="56"/>
      <c r="D92" s="122">
        <v>7662603.5199999996</v>
      </c>
      <c r="E92" s="122">
        <v>6766681</v>
      </c>
    </row>
    <row r="93" spans="1:7" ht="26.25" customHeight="1" x14ac:dyDescent="0.25">
      <c r="A93" s="65">
        <v>982</v>
      </c>
      <c r="B93" s="76" t="s">
        <v>104</v>
      </c>
      <c r="C93" s="56"/>
      <c r="D93" s="122">
        <v>2603392.4500000002</v>
      </c>
      <c r="E93" s="122">
        <v>1974669</v>
      </c>
      <c r="G93" s="17"/>
    </row>
    <row r="94" spans="1:7" ht="26.25" customHeight="1" x14ac:dyDescent="0.25">
      <c r="A94" s="65">
        <v>983</v>
      </c>
      <c r="B94" s="58" t="s">
        <v>105</v>
      </c>
      <c r="C94" s="56"/>
      <c r="D94" s="122">
        <v>5935335.0300000003</v>
      </c>
      <c r="E94" s="122">
        <v>6525354</v>
      </c>
      <c r="G94" s="17"/>
    </row>
    <row r="95" spans="1:7" ht="26.25" customHeight="1" x14ac:dyDescent="0.25">
      <c r="A95" s="65">
        <v>984</v>
      </c>
      <c r="B95" s="58" t="s">
        <v>106</v>
      </c>
      <c r="C95" s="56"/>
      <c r="D95" s="122">
        <v>777969.24</v>
      </c>
      <c r="E95" s="122">
        <v>783077</v>
      </c>
      <c r="G95" s="17"/>
    </row>
    <row r="96" spans="1:7" ht="26.25" customHeight="1" x14ac:dyDescent="0.25">
      <c r="A96" s="65">
        <v>985</v>
      </c>
      <c r="B96" s="58" t="s">
        <v>107</v>
      </c>
      <c r="C96" s="56"/>
      <c r="D96" s="122"/>
      <c r="E96" s="122">
        <v>0</v>
      </c>
      <c r="G96" s="17"/>
    </row>
    <row r="97" spans="1:5" ht="26.25" customHeight="1" x14ac:dyDescent="0.25">
      <c r="A97" s="65" t="s">
        <v>108</v>
      </c>
      <c r="B97" s="58" t="s">
        <v>109</v>
      </c>
      <c r="C97" s="56"/>
      <c r="D97" s="122">
        <v>197715.7</v>
      </c>
      <c r="E97" s="122">
        <v>197716</v>
      </c>
    </row>
    <row r="98" spans="1:5" ht="26.25" customHeight="1" x14ac:dyDescent="0.25">
      <c r="A98" s="64"/>
      <c r="B98" s="58" t="s">
        <v>110</v>
      </c>
      <c r="C98" s="56"/>
      <c r="D98" s="59"/>
      <c r="E98" s="124">
        <f>E99+E100+E101+E102</f>
        <v>0</v>
      </c>
    </row>
    <row r="99" spans="1:5" ht="26.25" customHeight="1" x14ac:dyDescent="0.25">
      <c r="A99" s="65">
        <v>970</v>
      </c>
      <c r="B99" s="58" t="s">
        <v>111</v>
      </c>
      <c r="C99" s="56"/>
      <c r="D99" s="59"/>
      <c r="E99" s="121"/>
    </row>
    <row r="100" spans="1:5" ht="26.25" customHeight="1" x14ac:dyDescent="0.25">
      <c r="A100" s="65">
        <v>971</v>
      </c>
      <c r="B100" s="58" t="s">
        <v>112</v>
      </c>
      <c r="C100" s="56"/>
      <c r="D100" s="59"/>
      <c r="E100" s="121"/>
    </row>
    <row r="101" spans="1:5" ht="26.25" customHeight="1" x14ac:dyDescent="0.25">
      <c r="A101" s="63">
        <v>972973</v>
      </c>
      <c r="B101" s="58" t="s">
        <v>113</v>
      </c>
      <c r="C101" s="56"/>
      <c r="D101" s="59"/>
      <c r="E101" s="121"/>
    </row>
    <row r="102" spans="1:5" ht="26.25" customHeight="1" x14ac:dyDescent="0.25">
      <c r="A102" s="65">
        <v>974</v>
      </c>
      <c r="B102" s="58" t="s">
        <v>114</v>
      </c>
      <c r="C102" s="56"/>
      <c r="D102" s="59"/>
      <c r="E102" s="121"/>
    </row>
    <row r="103" spans="1:5" ht="26.25" customHeight="1" x14ac:dyDescent="0.25">
      <c r="A103" s="64"/>
      <c r="B103" s="61" t="s">
        <v>115</v>
      </c>
      <c r="C103" s="56"/>
      <c r="D103" s="123">
        <f>D104+D105</f>
        <v>47385.48</v>
      </c>
      <c r="E103" s="123">
        <f>E104+E105</f>
        <v>65227</v>
      </c>
    </row>
    <row r="104" spans="1:5" ht="26.25" customHeight="1" x14ac:dyDescent="0.25">
      <c r="A104" s="65">
        <v>960</v>
      </c>
      <c r="B104" s="58" t="s">
        <v>116</v>
      </c>
      <c r="C104" s="56"/>
      <c r="D104" s="122">
        <v>34885.480000000003</v>
      </c>
      <c r="E104" s="122">
        <v>28727</v>
      </c>
    </row>
    <row r="105" spans="1:5" ht="26.25" customHeight="1" x14ac:dyDescent="0.25">
      <c r="A105" s="65" t="s">
        <v>117</v>
      </c>
      <c r="B105" s="58" t="s">
        <v>118</v>
      </c>
      <c r="C105" s="56"/>
      <c r="D105" s="122">
        <v>12500</v>
      </c>
      <c r="E105" s="122">
        <v>36500</v>
      </c>
    </row>
    <row r="106" spans="1:5" ht="26.25" customHeight="1" x14ac:dyDescent="0.25">
      <c r="A106" s="64"/>
      <c r="B106" s="55" t="s">
        <v>119</v>
      </c>
      <c r="C106" s="56"/>
      <c r="D106" s="124">
        <f>D107+D108+D109+D110+D111+D112+D113</f>
        <v>740309.71</v>
      </c>
      <c r="E106" s="124">
        <f>E107+E108+E109+E110+E111+E112+E113</f>
        <v>754998</v>
      </c>
    </row>
    <row r="107" spans="1:5" ht="26.25" customHeight="1" x14ac:dyDescent="0.25">
      <c r="A107" s="65">
        <v>22</v>
      </c>
      <c r="B107" s="58" t="s">
        <v>120</v>
      </c>
      <c r="C107" s="56"/>
      <c r="D107" s="122">
        <v>17512.27</v>
      </c>
      <c r="E107" s="122">
        <v>2114</v>
      </c>
    </row>
    <row r="108" spans="1:5" ht="26.25" customHeight="1" x14ac:dyDescent="0.25">
      <c r="A108" s="65">
        <v>23</v>
      </c>
      <c r="B108" s="58" t="s">
        <v>121</v>
      </c>
      <c r="C108" s="56"/>
      <c r="D108" s="122">
        <v>247527.48</v>
      </c>
      <c r="E108" s="122">
        <v>158391</v>
      </c>
    </row>
    <row r="109" spans="1:5" ht="26.25" customHeight="1" x14ac:dyDescent="0.25">
      <c r="A109" s="65">
        <v>24</v>
      </c>
      <c r="B109" s="58" t="s">
        <v>122</v>
      </c>
      <c r="C109" s="56"/>
      <c r="D109" s="122"/>
      <c r="E109" s="122">
        <v>0</v>
      </c>
    </row>
    <row r="110" spans="1:5" ht="26.25" customHeight="1" x14ac:dyDescent="0.25">
      <c r="A110" s="65">
        <v>25</v>
      </c>
      <c r="B110" s="58" t="s">
        <v>123</v>
      </c>
      <c r="C110" s="56"/>
      <c r="D110" s="122">
        <v>99543.67</v>
      </c>
      <c r="E110" s="122">
        <v>99688</v>
      </c>
    </row>
    <row r="111" spans="1:5" ht="26.25" customHeight="1" x14ac:dyDescent="0.25">
      <c r="A111" s="65">
        <v>26</v>
      </c>
      <c r="B111" s="58" t="s">
        <v>124</v>
      </c>
      <c r="C111" s="56"/>
      <c r="D111" s="122">
        <v>23.38</v>
      </c>
      <c r="E111" s="122">
        <v>2450</v>
      </c>
    </row>
    <row r="112" spans="1:5" ht="26.25" customHeight="1" x14ac:dyDescent="0.25">
      <c r="A112" s="65">
        <v>21</v>
      </c>
      <c r="B112" s="58" t="s">
        <v>125</v>
      </c>
      <c r="C112" s="56"/>
      <c r="D112" s="131"/>
      <c r="E112" s="125">
        <v>0</v>
      </c>
    </row>
    <row r="113" spans="1:8" ht="26.25" customHeight="1" x14ac:dyDescent="0.25">
      <c r="A113" s="65" t="s">
        <v>126</v>
      </c>
      <c r="B113" s="58" t="s">
        <v>127</v>
      </c>
      <c r="C113" s="56"/>
      <c r="D113" s="122">
        <f>184825.69+24564.85+166312.37</f>
        <v>375702.91000000003</v>
      </c>
      <c r="E113" s="122">
        <v>492355</v>
      </c>
    </row>
    <row r="114" spans="1:8" ht="26.25" customHeight="1" x14ac:dyDescent="0.25">
      <c r="A114" s="64"/>
      <c r="B114" s="55" t="s">
        <v>128</v>
      </c>
      <c r="C114" s="56"/>
      <c r="D114" s="123">
        <f>D115+D116+D117+D118</f>
        <v>197975.91</v>
      </c>
      <c r="E114" s="123">
        <f>E115+E116+E117+E118</f>
        <v>20110</v>
      </c>
    </row>
    <row r="115" spans="1:8" ht="26.25" customHeight="1" x14ac:dyDescent="0.25">
      <c r="A115" s="63">
        <v>950951</v>
      </c>
      <c r="B115" s="58" t="s">
        <v>129</v>
      </c>
      <c r="C115" s="56"/>
      <c r="D115" s="59"/>
      <c r="E115" s="122"/>
    </row>
    <row r="116" spans="1:8" ht="26.25" customHeight="1" x14ac:dyDescent="0.25">
      <c r="A116" s="65">
        <v>954</v>
      </c>
      <c r="B116" s="58" t="s">
        <v>130</v>
      </c>
      <c r="C116" s="56"/>
      <c r="D116" s="59"/>
      <c r="E116" s="122"/>
    </row>
    <row r="117" spans="1:8" ht="26.25" customHeight="1" x14ac:dyDescent="0.25">
      <c r="A117" s="63">
        <v>952953955956</v>
      </c>
      <c r="B117" s="58" t="s">
        <v>131</v>
      </c>
      <c r="C117" s="56"/>
      <c r="D117" s="122">
        <v>164132.97</v>
      </c>
      <c r="E117" s="122">
        <v>0</v>
      </c>
    </row>
    <row r="118" spans="1:8" ht="26.25" customHeight="1" x14ac:dyDescent="0.25">
      <c r="A118" s="65">
        <v>957</v>
      </c>
      <c r="B118" s="58" t="s">
        <v>132</v>
      </c>
      <c r="C118" s="56"/>
      <c r="D118" s="122">
        <v>33842.94</v>
      </c>
      <c r="E118" s="122">
        <v>20110</v>
      </c>
    </row>
    <row r="119" spans="1:8" ht="26.25" customHeight="1" x14ac:dyDescent="0.25">
      <c r="A119" s="65">
        <v>969</v>
      </c>
      <c r="B119" s="60" t="s">
        <v>133</v>
      </c>
      <c r="C119" s="56"/>
      <c r="D119" s="122">
        <v>881894.19</v>
      </c>
      <c r="E119" s="122">
        <v>707262</v>
      </c>
    </row>
    <row r="120" spans="1:8" ht="26.25" customHeight="1" x14ac:dyDescent="0.25">
      <c r="A120" s="64"/>
      <c r="B120" s="60" t="s">
        <v>134</v>
      </c>
      <c r="C120" s="56"/>
      <c r="D120" s="182">
        <f>D75+D78+D90+D106+D114+D119</f>
        <v>27216134.208400004</v>
      </c>
      <c r="E120" s="124">
        <f>E75+E78+E90+E106+E114+E119</f>
        <v>24107226</v>
      </c>
      <c r="F120" s="17"/>
      <c r="H120" s="17"/>
    </row>
    <row r="122" spans="1:8" ht="15.75" x14ac:dyDescent="0.25">
      <c r="A122" s="29"/>
      <c r="B122" s="25"/>
      <c r="C122" s="25"/>
      <c r="D122" s="37"/>
      <c r="E122" s="38"/>
    </row>
    <row r="123" spans="1:8" ht="35.25" customHeight="1" x14ac:dyDescent="0.25">
      <c r="A123" s="24" t="s">
        <v>135</v>
      </c>
      <c r="B123" s="185" t="s">
        <v>136</v>
      </c>
      <c r="C123" s="185"/>
      <c r="D123" s="39" t="s">
        <v>137</v>
      </c>
      <c r="E123" s="38"/>
    </row>
    <row r="124" spans="1:8" ht="72" customHeight="1" x14ac:dyDescent="0.25">
      <c r="A124" s="40" t="s">
        <v>361</v>
      </c>
      <c r="B124" s="25"/>
      <c r="C124" s="25"/>
      <c r="D124" s="33" t="s">
        <v>138</v>
      </c>
      <c r="E124" s="38"/>
    </row>
    <row r="125" spans="1:8" ht="15.75" x14ac:dyDescent="0.25">
      <c r="A125" s="27"/>
      <c r="B125" s="25"/>
      <c r="C125" s="25"/>
      <c r="D125" s="37"/>
      <c r="E125" s="38"/>
    </row>
    <row r="126" spans="1:8" ht="15.75" x14ac:dyDescent="0.25">
      <c r="A126" s="29"/>
      <c r="B126" s="25"/>
      <c r="C126" s="25"/>
      <c r="D126" s="37"/>
      <c r="E126" s="38"/>
    </row>
    <row r="127" spans="1:8" ht="15.75" x14ac:dyDescent="0.25">
      <c r="A127" s="41"/>
      <c r="B127" s="42"/>
      <c r="C127" s="43"/>
      <c r="D127" s="44"/>
      <c r="E127" s="45"/>
    </row>
    <row r="128" spans="1:8" ht="15.75" x14ac:dyDescent="0.25">
      <c r="A128" s="42"/>
      <c r="B128" s="43"/>
      <c r="C128" s="43"/>
      <c r="D128" s="44"/>
      <c r="E128" s="46"/>
    </row>
    <row r="129" spans="1:1" x14ac:dyDescent="0.25">
      <c r="A129" s="16"/>
    </row>
    <row r="130" spans="1:1" x14ac:dyDescent="0.25">
      <c r="A130" s="47"/>
    </row>
    <row r="131" spans="1:1" x14ac:dyDescent="0.25">
      <c r="A131" s="48"/>
    </row>
    <row r="132" spans="1:1" x14ac:dyDescent="0.25">
      <c r="A132" s="48"/>
    </row>
  </sheetData>
  <mergeCells count="18">
    <mergeCell ref="B123:C123"/>
    <mergeCell ref="A68:E70"/>
    <mergeCell ref="A71:A73"/>
    <mergeCell ref="B71:B73"/>
    <mergeCell ref="C71:C73"/>
    <mergeCell ref="D71:E71"/>
    <mergeCell ref="D72:D73"/>
    <mergeCell ref="E72:E73"/>
    <mergeCell ref="A6:B6"/>
    <mergeCell ref="B10:D10"/>
    <mergeCell ref="B12:D12"/>
    <mergeCell ref="A14:E14"/>
    <mergeCell ref="A15:A17"/>
    <mergeCell ref="B15:B17"/>
    <mergeCell ref="C15:C17"/>
    <mergeCell ref="D15:E15"/>
    <mergeCell ref="D16:D17"/>
    <mergeCell ref="E16:E17"/>
  </mergeCells>
  <pageMargins left="0.7" right="0.7" top="0.75" bottom="0.75" header="0.3" footer="0.3"/>
  <pageSetup scale="62" fitToHeight="0" orientation="portrait" r:id="rId1"/>
  <rowBreaks count="3" manualBreakCount="3">
    <brk id="50" max="4" man="1"/>
    <brk id="67" max="4" man="1"/>
    <brk id="113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34"/>
  <sheetViews>
    <sheetView topLeftCell="A112" zoomScaleNormal="100" zoomScaleSheetLayoutView="100" workbookViewId="0">
      <selection activeCell="D123" sqref="D123"/>
    </sheetView>
  </sheetViews>
  <sheetFormatPr defaultRowHeight="15" x14ac:dyDescent="0.25"/>
  <cols>
    <col min="1" max="1" width="16.85546875" style="16" customWidth="1"/>
    <col min="2" max="2" width="39" style="16" customWidth="1"/>
    <col min="3" max="3" width="21.42578125" style="16" customWidth="1"/>
    <col min="4" max="4" width="19.140625" style="17" customWidth="1"/>
    <col min="5" max="5" width="19.42578125" style="20" customWidth="1"/>
    <col min="6" max="6" width="9.140625" style="16"/>
    <col min="7" max="7" width="16.85546875" style="16" customWidth="1"/>
    <col min="8" max="16384" width="9.140625" style="16"/>
  </cols>
  <sheetData>
    <row r="6" spans="1:5" ht="15.75" x14ac:dyDescent="0.25">
      <c r="A6" s="15" t="s">
        <v>346</v>
      </c>
      <c r="B6" s="15"/>
      <c r="E6" s="18" t="s">
        <v>347</v>
      </c>
    </row>
    <row r="7" spans="1:5" ht="15.75" x14ac:dyDescent="0.25">
      <c r="A7" s="15" t="s">
        <v>139</v>
      </c>
      <c r="B7" s="15"/>
      <c r="E7" s="18" t="s">
        <v>2</v>
      </c>
    </row>
    <row r="8" spans="1:5" ht="15.75" x14ac:dyDescent="0.25">
      <c r="A8" s="15" t="s">
        <v>140</v>
      </c>
      <c r="B8" s="15"/>
      <c r="E8" s="18" t="s">
        <v>4</v>
      </c>
    </row>
    <row r="9" spans="1:5" x14ac:dyDescent="0.25">
      <c r="A9" s="19"/>
    </row>
    <row r="10" spans="1:5" ht="15.75" x14ac:dyDescent="0.25">
      <c r="C10" s="21" t="s">
        <v>141</v>
      </c>
      <c r="D10" s="21"/>
    </row>
    <row r="11" spans="1:5" ht="15.75" x14ac:dyDescent="0.25">
      <c r="B11" s="15"/>
      <c r="C11" s="15"/>
      <c r="D11" s="18"/>
    </row>
    <row r="12" spans="1:5" ht="15.75" x14ac:dyDescent="0.25">
      <c r="C12" s="22" t="s">
        <v>355</v>
      </c>
      <c r="D12" s="22"/>
    </row>
    <row r="13" spans="1:5" x14ac:dyDescent="0.25">
      <c r="A13" s="19"/>
    </row>
    <row r="14" spans="1:5" ht="15" customHeight="1" x14ac:dyDescent="0.25">
      <c r="A14" s="195" t="s">
        <v>7</v>
      </c>
      <c r="B14" s="195" t="s">
        <v>8</v>
      </c>
      <c r="C14" s="195" t="s">
        <v>9</v>
      </c>
      <c r="D14" s="196" t="s">
        <v>10</v>
      </c>
      <c r="E14" s="196"/>
    </row>
    <row r="15" spans="1:5" ht="15.75" customHeight="1" x14ac:dyDescent="0.25">
      <c r="A15" s="195"/>
      <c r="B15" s="195"/>
      <c r="C15" s="195"/>
      <c r="D15" s="196"/>
      <c r="E15" s="196"/>
    </row>
    <row r="16" spans="1:5" ht="15" customHeight="1" x14ac:dyDescent="0.25">
      <c r="A16" s="195"/>
      <c r="B16" s="195"/>
      <c r="C16" s="195"/>
      <c r="D16" s="197" t="s">
        <v>11</v>
      </c>
      <c r="E16" s="196" t="s">
        <v>12</v>
      </c>
    </row>
    <row r="17" spans="1:5" ht="15.75" customHeight="1" x14ac:dyDescent="0.25">
      <c r="A17" s="195"/>
      <c r="B17" s="195"/>
      <c r="C17" s="195"/>
      <c r="D17" s="197"/>
      <c r="E17" s="196"/>
    </row>
    <row r="18" spans="1:5" x14ac:dyDescent="0.25">
      <c r="A18" s="1">
        <v>1</v>
      </c>
      <c r="B18" s="1">
        <v>2</v>
      </c>
      <c r="C18" s="2">
        <v>3</v>
      </c>
      <c r="D18" s="3">
        <v>4</v>
      </c>
      <c r="E18" s="178">
        <v>5</v>
      </c>
    </row>
    <row r="19" spans="1:5" ht="26.25" customHeight="1" x14ac:dyDescent="0.25">
      <c r="A19" s="4"/>
      <c r="B19" s="5" t="s">
        <v>142</v>
      </c>
      <c r="C19" s="6"/>
      <c r="D19" s="7">
        <f>+D20+D29</f>
        <v>9125713.7400000002</v>
      </c>
      <c r="E19" s="7">
        <f>+E20+E29</f>
        <v>8757587</v>
      </c>
    </row>
    <row r="20" spans="1:5" ht="26.25" customHeight="1" x14ac:dyDescent="0.25">
      <c r="A20" s="4"/>
      <c r="B20" s="5" t="s">
        <v>143</v>
      </c>
      <c r="C20" s="6"/>
      <c r="D20" s="132">
        <f>SUM(D21:D28)</f>
        <v>8526818.6500000004</v>
      </c>
      <c r="E20" s="132">
        <f>SUM(E21:E28)</f>
        <v>8145360.8800000008</v>
      </c>
    </row>
    <row r="21" spans="1:5" ht="26.25" customHeight="1" x14ac:dyDescent="0.25">
      <c r="A21" s="8">
        <v>750</v>
      </c>
      <c r="B21" s="9" t="s">
        <v>144</v>
      </c>
      <c r="C21" s="6"/>
      <c r="D21" s="133">
        <v>10646654.82</v>
      </c>
      <c r="E21" s="133">
        <v>9918296.5199999996</v>
      </c>
    </row>
    <row r="22" spans="1:5" ht="26.25" customHeight="1" x14ac:dyDescent="0.25">
      <c r="A22" s="8">
        <v>752</v>
      </c>
      <c r="B22" s="9" t="s">
        <v>145</v>
      </c>
      <c r="C22" s="6"/>
      <c r="D22" s="133"/>
      <c r="E22" s="133"/>
    </row>
    <row r="23" spans="1:5" ht="26.25" customHeight="1" x14ac:dyDescent="0.25">
      <c r="A23" s="8">
        <v>753</v>
      </c>
      <c r="B23" s="9" t="s">
        <v>146</v>
      </c>
      <c r="C23" s="6"/>
      <c r="D23" s="133"/>
      <c r="E23" s="133"/>
    </row>
    <row r="24" spans="1:5" ht="26.25" customHeight="1" x14ac:dyDescent="0.25">
      <c r="A24" s="8">
        <v>754</v>
      </c>
      <c r="B24" s="9" t="s">
        <v>147</v>
      </c>
      <c r="C24" s="6"/>
      <c r="D24" s="133"/>
      <c r="E24" s="133"/>
    </row>
    <row r="25" spans="1:5" ht="26.25" customHeight="1" x14ac:dyDescent="0.25">
      <c r="A25" s="8">
        <v>755</v>
      </c>
      <c r="B25" s="10" t="s">
        <v>148</v>
      </c>
      <c r="C25" s="6"/>
      <c r="D25" s="133">
        <v>-1435507.95</v>
      </c>
      <c r="E25" s="133">
        <v>-1153623.45</v>
      </c>
    </row>
    <row r="26" spans="1:5" ht="26.25" customHeight="1" x14ac:dyDescent="0.25">
      <c r="A26" s="8">
        <v>756</v>
      </c>
      <c r="B26" s="9" t="s">
        <v>149</v>
      </c>
      <c r="C26" s="6"/>
      <c r="D26" s="133">
        <v>-895922.07</v>
      </c>
      <c r="E26" s="133">
        <v>-653491.92000000004</v>
      </c>
    </row>
    <row r="27" spans="1:5" ht="26.25" customHeight="1" x14ac:dyDescent="0.25">
      <c r="A27" s="8">
        <v>757</v>
      </c>
      <c r="B27" s="9" t="s">
        <v>150</v>
      </c>
      <c r="C27" s="6"/>
      <c r="D27" s="133"/>
      <c r="E27" s="133"/>
    </row>
    <row r="28" spans="1:5" ht="26.25" customHeight="1" x14ac:dyDescent="0.25">
      <c r="A28" s="8">
        <v>758</v>
      </c>
      <c r="B28" s="9" t="s">
        <v>151</v>
      </c>
      <c r="C28" s="6"/>
      <c r="D28" s="133">
        <v>211593.85</v>
      </c>
      <c r="E28" s="133">
        <v>34179.730000000003</v>
      </c>
    </row>
    <row r="29" spans="1:5" ht="26.25" customHeight="1" x14ac:dyDescent="0.25">
      <c r="A29" s="4"/>
      <c r="B29" s="5" t="s">
        <v>152</v>
      </c>
      <c r="C29" s="6"/>
      <c r="D29" s="132">
        <f>D30+D31+D32+D33</f>
        <v>598895.09000000008</v>
      </c>
      <c r="E29" s="132">
        <f>E30+E31+E32+E33</f>
        <v>612226.12</v>
      </c>
    </row>
    <row r="30" spans="1:5" ht="26.25" customHeight="1" x14ac:dyDescent="0.25">
      <c r="A30" s="8">
        <v>760</v>
      </c>
      <c r="B30" s="9" t="s">
        <v>153</v>
      </c>
      <c r="C30" s="6"/>
      <c r="D30" s="133">
        <v>336271.39</v>
      </c>
      <c r="E30" s="133">
        <v>321939.71999999997</v>
      </c>
    </row>
    <row r="31" spans="1:5" ht="26.25" customHeight="1" x14ac:dyDescent="0.25">
      <c r="A31" s="8">
        <v>764</v>
      </c>
      <c r="B31" s="9" t="s">
        <v>154</v>
      </c>
      <c r="C31" s="6"/>
      <c r="D31" s="133">
        <v>75019.63</v>
      </c>
      <c r="E31" s="133">
        <v>60997</v>
      </c>
    </row>
    <row r="32" spans="1:5" ht="26.25" customHeight="1" x14ac:dyDescent="0.25">
      <c r="A32" s="8">
        <v>768</v>
      </c>
      <c r="B32" s="9" t="s">
        <v>155</v>
      </c>
      <c r="C32" s="6"/>
      <c r="D32" s="133">
        <v>11651.39</v>
      </c>
      <c r="E32" s="133"/>
    </row>
    <row r="33" spans="1:7" ht="26.25" customHeight="1" x14ac:dyDescent="0.25">
      <c r="A33" s="8">
        <v>769</v>
      </c>
      <c r="B33" s="9" t="s">
        <v>156</v>
      </c>
      <c r="C33" s="6"/>
      <c r="D33" s="133">
        <v>175952.68</v>
      </c>
      <c r="E33" s="133">
        <v>229289.4</v>
      </c>
    </row>
    <row r="34" spans="1:7" ht="26.25" customHeight="1" x14ac:dyDescent="0.25">
      <c r="A34" s="4"/>
      <c r="B34" s="5" t="s">
        <v>157</v>
      </c>
      <c r="C34" s="6"/>
      <c r="D34" s="134">
        <f>D35+D46+D52</f>
        <v>4207105.5499999989</v>
      </c>
      <c r="E34" s="134">
        <f>E35+E46+E52</f>
        <v>3763656.0500000007</v>
      </c>
    </row>
    <row r="35" spans="1:7" ht="26.25" customHeight="1" x14ac:dyDescent="0.25">
      <c r="A35" s="4"/>
      <c r="B35" s="5" t="s">
        <v>158</v>
      </c>
      <c r="C35" s="6"/>
      <c r="D35" s="132">
        <f>D36+D37+D38+D39+D40+D41+D42+D43+D44+D45</f>
        <v>3546910.8299999991</v>
      </c>
      <c r="E35" s="132">
        <f>E36+E37+E38+E39+E40+E41+E42+E43+E44+E45</f>
        <v>3093758.3000000007</v>
      </c>
    </row>
    <row r="36" spans="1:7" ht="26.25" customHeight="1" x14ac:dyDescent="0.25">
      <c r="A36" s="8">
        <v>400</v>
      </c>
      <c r="B36" s="9" t="s">
        <v>159</v>
      </c>
      <c r="C36" s="6"/>
      <c r="D36" s="133">
        <v>3906917.01</v>
      </c>
      <c r="E36" s="133">
        <v>3337351.78</v>
      </c>
    </row>
    <row r="37" spans="1:7" ht="26.25" customHeight="1" x14ac:dyDescent="0.25">
      <c r="A37" s="4"/>
      <c r="B37" s="9" t="s">
        <v>160</v>
      </c>
      <c r="C37" s="6"/>
      <c r="D37" s="133">
        <v>436103.34999999986</v>
      </c>
      <c r="E37" s="133">
        <v>310249.7</v>
      </c>
    </row>
    <row r="38" spans="1:7" ht="26.25" customHeight="1" x14ac:dyDescent="0.25">
      <c r="A38" s="8">
        <v>402</v>
      </c>
      <c r="B38" s="9" t="s">
        <v>161</v>
      </c>
      <c r="C38" s="6"/>
      <c r="D38" s="133">
        <v>-163181.97</v>
      </c>
      <c r="E38" s="133">
        <v>-181522.55</v>
      </c>
    </row>
    <row r="39" spans="1:7" ht="26.25" customHeight="1" x14ac:dyDescent="0.25">
      <c r="A39" s="8">
        <v>403</v>
      </c>
      <c r="B39" s="10" t="s">
        <v>162</v>
      </c>
      <c r="C39" s="6"/>
      <c r="D39" s="133"/>
      <c r="E39" s="133">
        <v>3600</v>
      </c>
    </row>
    <row r="40" spans="1:7" ht="40.5" customHeight="1" x14ac:dyDescent="0.25">
      <c r="A40" s="8">
        <v>404</v>
      </c>
      <c r="B40" s="10" t="s">
        <v>163</v>
      </c>
      <c r="C40" s="6"/>
      <c r="D40" s="133">
        <v>-205618.05</v>
      </c>
      <c r="E40" s="133">
        <v>-140531.07</v>
      </c>
    </row>
    <row r="41" spans="1:7" ht="26.25" customHeight="1" x14ac:dyDescent="0.25">
      <c r="A41" s="8">
        <v>405</v>
      </c>
      <c r="B41" s="9" t="s">
        <v>164</v>
      </c>
      <c r="C41" s="6"/>
      <c r="D41" s="133">
        <v>628723.29</v>
      </c>
      <c r="E41" s="133">
        <v>331377.11</v>
      </c>
    </row>
    <row r="42" spans="1:7" ht="39" customHeight="1" x14ac:dyDescent="0.25">
      <c r="A42" s="8">
        <v>406</v>
      </c>
      <c r="B42" s="10" t="s">
        <v>165</v>
      </c>
      <c r="C42" s="6"/>
      <c r="D42" s="133">
        <v>-460905.8</v>
      </c>
      <c r="E42" s="133">
        <v>-133215.54999999999</v>
      </c>
    </row>
    <row r="43" spans="1:7" ht="26.25" customHeight="1" x14ac:dyDescent="0.25">
      <c r="A43" s="8">
        <v>407</v>
      </c>
      <c r="B43" s="9" t="s">
        <v>166</v>
      </c>
      <c r="C43" s="6"/>
      <c r="D43" s="133">
        <v>-590019</v>
      </c>
      <c r="E43" s="133">
        <v>-423866.84</v>
      </c>
      <c r="G43" s="17"/>
    </row>
    <row r="44" spans="1:7" ht="26.25" customHeight="1" x14ac:dyDescent="0.25">
      <c r="A44" s="8">
        <v>408</v>
      </c>
      <c r="B44" s="10" t="s">
        <v>167</v>
      </c>
      <c r="C44" s="6"/>
      <c r="D44" s="133"/>
      <c r="E44" s="133"/>
      <c r="G44" s="173"/>
    </row>
    <row r="45" spans="1:7" ht="26.25" customHeight="1" x14ac:dyDescent="0.25">
      <c r="A45" s="8">
        <v>409</v>
      </c>
      <c r="B45" s="9" t="s">
        <v>168</v>
      </c>
      <c r="C45" s="6"/>
      <c r="D45" s="133">
        <v>-5108</v>
      </c>
      <c r="E45" s="133">
        <v>-9684.2800000000007</v>
      </c>
      <c r="G45" s="174"/>
    </row>
    <row r="46" spans="1:7" ht="26.25" customHeight="1" x14ac:dyDescent="0.25">
      <c r="A46" s="4"/>
      <c r="B46" s="5" t="s">
        <v>169</v>
      </c>
      <c r="C46" s="6"/>
      <c r="D46" s="135">
        <f>D47+D48+D49+D50+D51</f>
        <v>0</v>
      </c>
      <c r="E46" s="135">
        <f>E47+E48+E49+E50+E51</f>
        <v>0</v>
      </c>
    </row>
    <row r="47" spans="1:7" ht="26.25" customHeight="1" x14ac:dyDescent="0.25">
      <c r="A47" s="8" t="s">
        <v>170</v>
      </c>
      <c r="B47" s="9" t="s">
        <v>171</v>
      </c>
      <c r="C47" s="6"/>
      <c r="D47" s="133"/>
      <c r="E47" s="133"/>
    </row>
    <row r="48" spans="1:7" ht="26.25" customHeight="1" x14ac:dyDescent="0.25">
      <c r="A48" s="11">
        <v>412413414</v>
      </c>
      <c r="B48" s="9" t="s">
        <v>172</v>
      </c>
      <c r="C48" s="6"/>
      <c r="D48" s="133"/>
      <c r="E48" s="133"/>
    </row>
    <row r="49" spans="1:5" ht="26.25" customHeight="1" x14ac:dyDescent="0.25">
      <c r="A49" s="8">
        <v>415</v>
      </c>
      <c r="B49" s="9" t="s">
        <v>173</v>
      </c>
      <c r="C49" s="6"/>
      <c r="D49" s="133"/>
      <c r="E49" s="133"/>
    </row>
    <row r="50" spans="1:5" ht="26.25" customHeight="1" x14ac:dyDescent="0.25">
      <c r="A50" s="11">
        <v>416417</v>
      </c>
      <c r="B50" s="9" t="s">
        <v>174</v>
      </c>
      <c r="C50" s="6"/>
      <c r="D50" s="133"/>
      <c r="E50" s="133"/>
    </row>
    <row r="51" spans="1:5" ht="26.25" customHeight="1" x14ac:dyDescent="0.25">
      <c r="A51" s="11">
        <v>418419</v>
      </c>
      <c r="B51" s="9" t="s">
        <v>175</v>
      </c>
      <c r="C51" s="6"/>
      <c r="D51" s="133"/>
      <c r="E51" s="133"/>
    </row>
    <row r="52" spans="1:5" ht="26.25" customHeight="1" x14ac:dyDescent="0.25">
      <c r="A52" s="4"/>
      <c r="B52" s="5" t="s">
        <v>176</v>
      </c>
      <c r="C52" s="6"/>
      <c r="D52" s="132">
        <f>D53+D54+D55+D56+D57+D58+D59+D60+D61</f>
        <v>660194.72</v>
      </c>
      <c r="E52" s="132">
        <f>E53+E54+E55+E56+E57+E58+E59+E60+E61</f>
        <v>669897.75</v>
      </c>
    </row>
    <row r="53" spans="1:5" ht="26.25" customHeight="1" x14ac:dyDescent="0.25">
      <c r="A53" s="8">
        <v>420</v>
      </c>
      <c r="B53" s="9" t="s">
        <v>177</v>
      </c>
      <c r="C53" s="6"/>
      <c r="D53" s="133">
        <v>164703.79</v>
      </c>
      <c r="E53" s="133">
        <v>152264.26</v>
      </c>
    </row>
    <row r="54" spans="1:5" ht="26.25" customHeight="1" x14ac:dyDescent="0.25">
      <c r="A54" s="8">
        <v>421</v>
      </c>
      <c r="B54" s="9" t="s">
        <v>178</v>
      </c>
      <c r="C54" s="6"/>
      <c r="D54" s="133">
        <v>19604.97</v>
      </c>
      <c r="E54" s="133">
        <v>17167.009999999998</v>
      </c>
    </row>
    <row r="55" spans="1:5" ht="26.25" customHeight="1" x14ac:dyDescent="0.25">
      <c r="A55" s="8">
        <v>422</v>
      </c>
      <c r="B55" s="9" t="s">
        <v>179</v>
      </c>
      <c r="C55" s="6"/>
      <c r="D55" s="133">
        <v>217505.06</v>
      </c>
      <c r="E55" s="133">
        <v>221126.59</v>
      </c>
    </row>
    <row r="56" spans="1:5" ht="26.25" customHeight="1" x14ac:dyDescent="0.25">
      <c r="A56" s="8">
        <v>423</v>
      </c>
      <c r="B56" s="9" t="s">
        <v>180</v>
      </c>
      <c r="C56" s="6"/>
      <c r="D56" s="133">
        <v>95071.86</v>
      </c>
      <c r="E56" s="133">
        <v>91249.11</v>
      </c>
    </row>
    <row r="57" spans="1:5" ht="26.25" customHeight="1" x14ac:dyDescent="0.25">
      <c r="A57" s="8">
        <v>424</v>
      </c>
      <c r="B57" s="9" t="s">
        <v>181</v>
      </c>
      <c r="C57" s="6"/>
      <c r="D57" s="133">
        <v>137196.22</v>
      </c>
      <c r="E57" s="133">
        <v>154546.57</v>
      </c>
    </row>
    <row r="58" spans="1:5" ht="26.25" customHeight="1" x14ac:dyDescent="0.25">
      <c r="A58" s="8">
        <v>429</v>
      </c>
      <c r="B58" s="9" t="s">
        <v>182</v>
      </c>
      <c r="C58" s="6"/>
      <c r="D58" s="133">
        <v>9154.2199999999993</v>
      </c>
      <c r="E58" s="133">
        <v>29536.51</v>
      </c>
    </row>
    <row r="59" spans="1:5" ht="26.25" customHeight="1" x14ac:dyDescent="0.25">
      <c r="A59" s="8">
        <v>460</v>
      </c>
      <c r="B59" s="10" t="s">
        <v>183</v>
      </c>
      <c r="C59" s="6"/>
      <c r="D59" s="133">
        <v>6958.6</v>
      </c>
      <c r="E59" s="133">
        <v>4007.7</v>
      </c>
    </row>
    <row r="60" spans="1:5" ht="26.25" customHeight="1" x14ac:dyDescent="0.25">
      <c r="A60" s="8">
        <v>463</v>
      </c>
      <c r="B60" s="9" t="s">
        <v>184</v>
      </c>
      <c r="C60" s="6"/>
      <c r="D60" s="133"/>
      <c r="E60" s="133"/>
    </row>
    <row r="61" spans="1:5" ht="26.25" customHeight="1" x14ac:dyDescent="0.25">
      <c r="A61" s="11">
        <v>462469</v>
      </c>
      <c r="B61" s="9" t="s">
        <v>185</v>
      </c>
      <c r="C61" s="6"/>
      <c r="D61" s="133">
        <v>10000</v>
      </c>
      <c r="E61" s="133"/>
    </row>
    <row r="62" spans="1:5" ht="26.25" customHeight="1" x14ac:dyDescent="0.25">
      <c r="A62" s="4"/>
      <c r="B62" s="12" t="s">
        <v>186</v>
      </c>
      <c r="C62" s="6"/>
      <c r="D62" s="132">
        <f>D19-D34</f>
        <v>4918608.1900000013</v>
      </c>
      <c r="E62" s="132">
        <f>E19-E34</f>
        <v>4993930.9499999993</v>
      </c>
    </row>
    <row r="63" spans="1:5" ht="26.25" customHeight="1" x14ac:dyDescent="0.25">
      <c r="A63" s="4"/>
      <c r="B63" s="5" t="s">
        <v>187</v>
      </c>
      <c r="C63" s="6"/>
      <c r="D63" s="136">
        <f>D64+D65+D66+D67+D71+D76+D83+D84</f>
        <v>3471830.43</v>
      </c>
      <c r="E63" s="136">
        <f>E64+E65+E66+E67+E71+E76+E83+E84</f>
        <v>3775063.0199999996</v>
      </c>
    </row>
    <row r="64" spans="1:5" ht="26.25" customHeight="1" x14ac:dyDescent="0.25">
      <c r="A64" s="4"/>
      <c r="B64" s="5" t="s">
        <v>188</v>
      </c>
      <c r="C64" s="6"/>
      <c r="D64" s="137">
        <v>2767368.12</v>
      </c>
      <c r="E64" s="137">
        <v>2564149.87</v>
      </c>
    </row>
    <row r="65" spans="1:5" ht="26.25" customHeight="1" x14ac:dyDescent="0.25">
      <c r="A65" s="4"/>
      <c r="B65" s="5" t="s">
        <v>189</v>
      </c>
      <c r="C65" s="6"/>
      <c r="D65" s="168">
        <v>-56331.92</v>
      </c>
      <c r="E65" s="168">
        <v>-293.67</v>
      </c>
    </row>
    <row r="66" spans="1:5" ht="26.25" customHeight="1" x14ac:dyDescent="0.25">
      <c r="A66" s="4"/>
      <c r="B66" s="5" t="s">
        <v>190</v>
      </c>
      <c r="C66" s="6"/>
      <c r="D66" s="137">
        <v>48878.02</v>
      </c>
      <c r="E66" s="137">
        <v>86466.32</v>
      </c>
    </row>
    <row r="67" spans="1:5" ht="26.25" customHeight="1" x14ac:dyDescent="0.25">
      <c r="A67" s="4"/>
      <c r="B67" s="5" t="s">
        <v>191</v>
      </c>
      <c r="C67" s="6"/>
      <c r="D67" s="138">
        <f>D68+D69+D70</f>
        <v>584597.96</v>
      </c>
      <c r="E67" s="138">
        <f>E68+E69+E70</f>
        <v>657866.00999999989</v>
      </c>
    </row>
    <row r="68" spans="1:5" ht="26.25" customHeight="1" x14ac:dyDescent="0.25">
      <c r="A68" s="4"/>
      <c r="B68" s="9" t="s">
        <v>192</v>
      </c>
      <c r="C68" s="6"/>
      <c r="D68" s="137">
        <v>335165.86</v>
      </c>
      <c r="E68" s="137">
        <v>375271.23</v>
      </c>
    </row>
    <row r="69" spans="1:5" ht="26.25" customHeight="1" x14ac:dyDescent="0.25">
      <c r="A69" s="4"/>
      <c r="B69" s="9" t="s">
        <v>193</v>
      </c>
      <c r="C69" s="6"/>
      <c r="D69" s="137">
        <v>231259.49</v>
      </c>
      <c r="E69" s="137">
        <v>262203.19</v>
      </c>
    </row>
    <row r="70" spans="1:5" ht="26.25" customHeight="1" x14ac:dyDescent="0.25">
      <c r="A70" s="4"/>
      <c r="B70" s="9" t="s">
        <v>194</v>
      </c>
      <c r="C70" s="6"/>
      <c r="D70" s="137">
        <v>18172.61</v>
      </c>
      <c r="E70" s="137">
        <v>20391.59</v>
      </c>
    </row>
    <row r="71" spans="1:5" ht="26.25" customHeight="1" x14ac:dyDescent="0.25">
      <c r="A71" s="4"/>
      <c r="B71" s="5" t="s">
        <v>195</v>
      </c>
      <c r="C71" s="6"/>
      <c r="D71" s="139">
        <f>D72+D73+D74+D75</f>
        <v>53834.07</v>
      </c>
      <c r="E71" s="139">
        <f>E72+E73+E74+E75</f>
        <v>38652.800000000003</v>
      </c>
    </row>
    <row r="72" spans="1:5" ht="26.25" customHeight="1" x14ac:dyDescent="0.25">
      <c r="A72" s="8" t="s">
        <v>359</v>
      </c>
      <c r="B72" s="9" t="s">
        <v>196</v>
      </c>
      <c r="C72" s="6"/>
      <c r="D72" s="137">
        <v>32223.47</v>
      </c>
      <c r="E72" s="137">
        <v>14931.94</v>
      </c>
    </row>
    <row r="73" spans="1:5" ht="26.25" customHeight="1" x14ac:dyDescent="0.25">
      <c r="A73" s="8">
        <v>431</v>
      </c>
      <c r="B73" s="9" t="s">
        <v>197</v>
      </c>
      <c r="C73" s="6"/>
      <c r="D73" s="137">
        <v>7208.43</v>
      </c>
      <c r="E73" s="137">
        <v>7458.29</v>
      </c>
    </row>
    <row r="74" spans="1:5" ht="26.25" customHeight="1" x14ac:dyDescent="0.25">
      <c r="A74" s="8">
        <v>433</v>
      </c>
      <c r="B74" s="9" t="s">
        <v>198</v>
      </c>
      <c r="C74" s="6"/>
      <c r="D74" s="137">
        <v>7972.25</v>
      </c>
      <c r="E74" s="137">
        <v>10771.55</v>
      </c>
    </row>
    <row r="75" spans="1:5" ht="26.25" customHeight="1" x14ac:dyDescent="0.25">
      <c r="A75" s="8">
        <v>439</v>
      </c>
      <c r="B75" s="9" t="s">
        <v>199</v>
      </c>
      <c r="C75" s="6"/>
      <c r="D75" s="137">
        <v>6429.92</v>
      </c>
      <c r="E75" s="137">
        <v>5491.02</v>
      </c>
    </row>
    <row r="76" spans="1:5" ht="26.25" customHeight="1" x14ac:dyDescent="0.25">
      <c r="A76" s="4"/>
      <c r="B76" s="5" t="s">
        <v>200</v>
      </c>
      <c r="C76" s="6"/>
      <c r="D76" s="138">
        <f>D77+D78+D79+D80+D81+D82</f>
        <v>210392.68000000002</v>
      </c>
      <c r="E76" s="138">
        <f>E77+E78+E79+E80+E81+E82</f>
        <v>508755.1</v>
      </c>
    </row>
    <row r="77" spans="1:5" ht="26.25" customHeight="1" x14ac:dyDescent="0.25">
      <c r="A77" s="4"/>
      <c r="B77" s="9" t="s">
        <v>201</v>
      </c>
      <c r="C77" s="6"/>
      <c r="D77" s="137">
        <v>41038.54</v>
      </c>
      <c r="E77" s="137">
        <v>91845.16</v>
      </c>
    </row>
    <row r="78" spans="1:5" ht="26.25" customHeight="1" x14ac:dyDescent="0.25">
      <c r="A78" s="4"/>
      <c r="B78" s="9" t="s">
        <v>202</v>
      </c>
      <c r="C78" s="6"/>
      <c r="D78" s="137">
        <v>15409.76</v>
      </c>
      <c r="E78" s="137">
        <v>12010.52</v>
      </c>
    </row>
    <row r="79" spans="1:5" ht="26.25" customHeight="1" x14ac:dyDescent="0.25">
      <c r="A79" s="4"/>
      <c r="B79" s="9" t="s">
        <v>203</v>
      </c>
      <c r="C79" s="6"/>
      <c r="D79" s="137">
        <v>5858.53</v>
      </c>
      <c r="E79" s="137">
        <v>15077.22</v>
      </c>
    </row>
    <row r="80" spans="1:5" ht="26.25" customHeight="1" x14ac:dyDescent="0.25">
      <c r="A80" s="4"/>
      <c r="B80" s="9" t="s">
        <v>204</v>
      </c>
      <c r="C80" s="6"/>
      <c r="D80" s="137">
        <v>-1792.95</v>
      </c>
      <c r="E80" s="137">
        <v>139807.69</v>
      </c>
    </row>
    <row r="81" spans="1:5" ht="26.25" customHeight="1" x14ac:dyDescent="0.25">
      <c r="A81" s="4"/>
      <c r="B81" s="9" t="s">
        <v>205</v>
      </c>
      <c r="C81" s="6"/>
      <c r="D81" s="137">
        <v>62878.73</v>
      </c>
      <c r="E81" s="137">
        <v>107784.61</v>
      </c>
    </row>
    <row r="82" spans="1:5" ht="26.25" customHeight="1" x14ac:dyDescent="0.25">
      <c r="A82" s="4"/>
      <c r="B82" s="9" t="s">
        <v>206</v>
      </c>
      <c r="C82" s="6"/>
      <c r="D82" s="137">
        <v>87000.07</v>
      </c>
      <c r="E82" s="137">
        <v>142229.9</v>
      </c>
    </row>
    <row r="83" spans="1:5" ht="26.25" customHeight="1" x14ac:dyDescent="0.25">
      <c r="A83" s="4"/>
      <c r="B83" s="5" t="s">
        <v>207</v>
      </c>
      <c r="C83" s="6"/>
      <c r="D83" s="137">
        <v>33443.629999999997</v>
      </c>
      <c r="E83" s="137">
        <v>58917.65</v>
      </c>
    </row>
    <row r="84" spans="1:5" ht="26.25" customHeight="1" x14ac:dyDescent="0.25">
      <c r="A84" s="8">
        <v>706</v>
      </c>
      <c r="B84" s="5" t="s">
        <v>208</v>
      </c>
      <c r="C84" s="6"/>
      <c r="D84" s="140">
        <v>-170352.13</v>
      </c>
      <c r="E84" s="140">
        <v>-139451.06</v>
      </c>
    </row>
    <row r="85" spans="1:5" ht="26.25" customHeight="1" x14ac:dyDescent="0.25">
      <c r="A85" s="4"/>
      <c r="B85" s="5" t="s">
        <v>209</v>
      </c>
      <c r="C85" s="6"/>
      <c r="D85" s="141">
        <f>D62-D63</f>
        <v>1446777.7600000012</v>
      </c>
      <c r="E85" s="141">
        <f>E62-E63</f>
        <v>1218867.9299999997</v>
      </c>
    </row>
    <row r="86" spans="1:5" ht="26.25" customHeight="1" x14ac:dyDescent="0.25">
      <c r="A86" s="4"/>
      <c r="B86" s="5" t="s">
        <v>210</v>
      </c>
      <c r="C86" s="6"/>
      <c r="D86" s="135">
        <f>D101+D118</f>
        <v>401137.48</v>
      </c>
      <c r="E86" s="135">
        <f>E101+E118</f>
        <v>877187.85000000009</v>
      </c>
    </row>
    <row r="87" spans="1:5" ht="26.25" customHeight="1" x14ac:dyDescent="0.25">
      <c r="A87" s="4"/>
      <c r="B87" s="5" t="s">
        <v>211</v>
      </c>
      <c r="C87" s="6"/>
      <c r="D87" s="135">
        <f>D88+D89+D90+D91+D92+D93</f>
        <v>508335.55</v>
      </c>
      <c r="E87" s="135">
        <f>E88+E89+E90+E91+E92+E93</f>
        <v>635441.54</v>
      </c>
    </row>
    <row r="88" spans="1:5" ht="26.25" customHeight="1" x14ac:dyDescent="0.25">
      <c r="A88" s="8">
        <v>770</v>
      </c>
      <c r="B88" s="9" t="s">
        <v>212</v>
      </c>
      <c r="C88" s="6"/>
      <c r="D88" s="133">
        <v>484521.2</v>
      </c>
      <c r="E88" s="133">
        <v>505253.01</v>
      </c>
    </row>
    <row r="89" spans="1:5" ht="26.25" customHeight="1" x14ac:dyDescent="0.25">
      <c r="A89" s="8">
        <v>771</v>
      </c>
      <c r="B89" s="10" t="s">
        <v>213</v>
      </c>
      <c r="C89" s="6"/>
      <c r="D89" s="133"/>
      <c r="E89" s="133"/>
    </row>
    <row r="90" spans="1:5" ht="26.25" customHeight="1" x14ac:dyDescent="0.25">
      <c r="A90" s="8">
        <v>772</v>
      </c>
      <c r="B90" s="9" t="s">
        <v>214</v>
      </c>
      <c r="C90" s="6"/>
      <c r="D90" s="133"/>
      <c r="E90" s="133">
        <v>115630.39999999999</v>
      </c>
    </row>
    <row r="91" spans="1:5" ht="26.25" customHeight="1" x14ac:dyDescent="0.25">
      <c r="A91" s="8">
        <v>774</v>
      </c>
      <c r="B91" s="9" t="s">
        <v>215</v>
      </c>
      <c r="C91" s="6"/>
      <c r="D91" s="133">
        <v>0.3</v>
      </c>
      <c r="E91" s="133"/>
    </row>
    <row r="92" spans="1:5" ht="26.25" customHeight="1" x14ac:dyDescent="0.25">
      <c r="A92" s="8">
        <v>775</v>
      </c>
      <c r="B92" s="9" t="s">
        <v>216</v>
      </c>
      <c r="C92" s="6"/>
      <c r="D92" s="133"/>
      <c r="E92" s="133"/>
    </row>
    <row r="93" spans="1:5" ht="26.25" customHeight="1" x14ac:dyDescent="0.25">
      <c r="A93" s="8" t="s">
        <v>217</v>
      </c>
      <c r="B93" s="13" t="s">
        <v>218</v>
      </c>
      <c r="C93" s="6"/>
      <c r="D93" s="133">
        <v>23814.05</v>
      </c>
      <c r="E93" s="133">
        <v>14558.13</v>
      </c>
    </row>
    <row r="94" spans="1:5" ht="26.25" customHeight="1" x14ac:dyDescent="0.25">
      <c r="A94" s="4"/>
      <c r="B94" s="5" t="s">
        <v>219</v>
      </c>
      <c r="C94" s="6"/>
      <c r="D94" s="135">
        <f>D95+D96+D97+D98+D99+D100</f>
        <v>104313.59</v>
      </c>
      <c r="E94" s="179">
        <f>E95+E96+E97+E98+E99+E100</f>
        <v>14637.94</v>
      </c>
    </row>
    <row r="95" spans="1:5" ht="26.25" customHeight="1" x14ac:dyDescent="0.25">
      <c r="A95" s="8">
        <v>730</v>
      </c>
      <c r="B95" s="9" t="s">
        <v>220</v>
      </c>
      <c r="C95" s="6"/>
      <c r="D95" s="133"/>
      <c r="E95" s="180">
        <v>42.16</v>
      </c>
    </row>
    <row r="96" spans="1:5" ht="26.25" customHeight="1" x14ac:dyDescent="0.35">
      <c r="A96" s="8">
        <v>732</v>
      </c>
      <c r="B96" s="9" t="s">
        <v>221</v>
      </c>
      <c r="C96" s="6"/>
      <c r="D96" s="133"/>
      <c r="E96" s="181"/>
    </row>
    <row r="97" spans="1:5" ht="26.25" customHeight="1" x14ac:dyDescent="0.35">
      <c r="A97" s="8">
        <v>734</v>
      </c>
      <c r="B97" s="9" t="s">
        <v>222</v>
      </c>
      <c r="C97" s="6"/>
      <c r="D97" s="133">
        <v>8447.01</v>
      </c>
      <c r="E97" s="181"/>
    </row>
    <row r="98" spans="1:5" ht="26.25" customHeight="1" x14ac:dyDescent="0.35">
      <c r="A98" s="8">
        <v>735</v>
      </c>
      <c r="B98" s="9" t="s">
        <v>223</v>
      </c>
      <c r="C98" s="6"/>
      <c r="D98" s="133"/>
      <c r="E98" s="181"/>
    </row>
    <row r="99" spans="1:5" ht="26.25" customHeight="1" x14ac:dyDescent="0.25">
      <c r="A99" s="8" t="s">
        <v>224</v>
      </c>
      <c r="B99" s="10" t="s">
        <v>225</v>
      </c>
      <c r="C99" s="6"/>
      <c r="D99" s="133">
        <f>12696.58+65005.76</f>
        <v>77702.34</v>
      </c>
      <c r="E99" s="180">
        <v>1414.76</v>
      </c>
    </row>
    <row r="100" spans="1:5" ht="44.25" customHeight="1" x14ac:dyDescent="0.25">
      <c r="A100" s="8" t="s">
        <v>226</v>
      </c>
      <c r="B100" s="10" t="s">
        <v>227</v>
      </c>
      <c r="C100" s="6"/>
      <c r="D100" s="133">
        <f>18164.24</f>
        <v>18164.240000000002</v>
      </c>
      <c r="E100" s="180">
        <v>13181.02</v>
      </c>
    </row>
    <row r="101" spans="1:5" ht="39" customHeight="1" x14ac:dyDescent="0.25">
      <c r="A101" s="4"/>
      <c r="B101" s="14" t="s">
        <v>228</v>
      </c>
      <c r="C101" s="6"/>
      <c r="D101" s="167">
        <f>D87-D94</f>
        <v>404021.95999999996</v>
      </c>
      <c r="E101" s="135">
        <f>E87-E94</f>
        <v>620803.60000000009</v>
      </c>
    </row>
    <row r="102" spans="1:5" ht="26.25" customHeight="1" x14ac:dyDescent="0.25">
      <c r="A102" s="4"/>
      <c r="B102" s="5" t="s">
        <v>229</v>
      </c>
      <c r="C102" s="6"/>
      <c r="D102" s="135">
        <f>D103+D104+D105+D106+D107+D108+D109</f>
        <v>10172.07</v>
      </c>
      <c r="E102" s="135">
        <f>E103+E104+E105+E106+E107+E108+E109</f>
        <v>259165.47</v>
      </c>
    </row>
    <row r="103" spans="1:5" ht="26.25" customHeight="1" x14ac:dyDescent="0.25">
      <c r="A103" s="8">
        <v>770</v>
      </c>
      <c r="B103" s="9" t="s">
        <v>230</v>
      </c>
      <c r="C103" s="6"/>
      <c r="D103" s="133"/>
      <c r="E103" s="133"/>
    </row>
    <row r="104" spans="1:5" ht="26.25" customHeight="1" x14ac:dyDescent="0.25">
      <c r="A104" s="8">
        <v>772</v>
      </c>
      <c r="B104" s="9" t="s">
        <v>231</v>
      </c>
      <c r="C104" s="6"/>
      <c r="D104" s="133"/>
      <c r="E104" s="133"/>
    </row>
    <row r="105" spans="1:5" ht="26.25" customHeight="1" x14ac:dyDescent="0.25">
      <c r="A105" s="8">
        <v>771.774</v>
      </c>
      <c r="B105" s="9" t="s">
        <v>232</v>
      </c>
      <c r="C105" s="6"/>
      <c r="D105" s="133"/>
      <c r="E105" s="133"/>
    </row>
    <row r="106" spans="1:5" ht="26.25" customHeight="1" x14ac:dyDescent="0.25">
      <c r="A106" s="8">
        <v>773</v>
      </c>
      <c r="B106" s="9" t="s">
        <v>233</v>
      </c>
      <c r="C106" s="6"/>
      <c r="D106" s="133"/>
      <c r="E106" s="133">
        <v>236600</v>
      </c>
    </row>
    <row r="107" spans="1:5" ht="26.25" customHeight="1" x14ac:dyDescent="0.25">
      <c r="A107" s="8" t="s">
        <v>234</v>
      </c>
      <c r="B107" s="9" t="s">
        <v>235</v>
      </c>
      <c r="C107" s="6"/>
      <c r="D107" s="133"/>
      <c r="E107" s="133"/>
    </row>
    <row r="108" spans="1:5" ht="26.25" customHeight="1" x14ac:dyDescent="0.25">
      <c r="A108" s="11">
        <v>780781782</v>
      </c>
      <c r="B108" s="9" t="s">
        <v>236</v>
      </c>
      <c r="C108" s="6"/>
      <c r="D108" s="133"/>
      <c r="E108" s="133"/>
    </row>
    <row r="109" spans="1:5" ht="26.25" customHeight="1" x14ac:dyDescent="0.25">
      <c r="A109" s="8" t="s">
        <v>237</v>
      </c>
      <c r="B109" s="13" t="s">
        <v>238</v>
      </c>
      <c r="C109" s="6"/>
      <c r="D109" s="133">
        <f>5872+4200+100.07</f>
        <v>10172.07</v>
      </c>
      <c r="E109" s="133">
        <v>22565.47</v>
      </c>
    </row>
    <row r="110" spans="1:5" ht="37.5" customHeight="1" x14ac:dyDescent="0.25">
      <c r="A110" s="4"/>
      <c r="B110" s="5" t="s">
        <v>239</v>
      </c>
      <c r="C110" s="6"/>
      <c r="D110" s="135">
        <f>D111+D112+D113+D114+D115+D116+D117</f>
        <v>13056.550000000001</v>
      </c>
      <c r="E110" s="135">
        <f>E111+E112+E113+E114+E115+E116+E117</f>
        <v>2781.22</v>
      </c>
    </row>
    <row r="111" spans="1:5" ht="26.25" customHeight="1" x14ac:dyDescent="0.25">
      <c r="A111" s="8">
        <v>730</v>
      </c>
      <c r="B111" s="9" t="s">
        <v>240</v>
      </c>
      <c r="C111" s="6"/>
      <c r="D111" s="133"/>
      <c r="E111" s="133"/>
    </row>
    <row r="112" spans="1:5" ht="26.25" customHeight="1" x14ac:dyDescent="0.25">
      <c r="A112" s="8">
        <v>732</v>
      </c>
      <c r="B112" s="9" t="s">
        <v>241</v>
      </c>
      <c r="C112" s="6"/>
      <c r="D112" s="133"/>
      <c r="E112" s="133"/>
    </row>
    <row r="113" spans="1:7" ht="26.25" customHeight="1" x14ac:dyDescent="0.25">
      <c r="A113" s="8">
        <v>734</v>
      </c>
      <c r="B113" s="9" t="s">
        <v>242</v>
      </c>
      <c r="C113" s="6"/>
      <c r="D113" s="133"/>
      <c r="E113" s="133"/>
    </row>
    <row r="114" spans="1:7" ht="26.25" customHeight="1" x14ac:dyDescent="0.25">
      <c r="A114" s="8" t="s">
        <v>243</v>
      </c>
      <c r="B114" s="10" t="s">
        <v>244</v>
      </c>
      <c r="C114" s="6"/>
      <c r="D114" s="133"/>
      <c r="E114" s="133"/>
    </row>
    <row r="115" spans="1:7" ht="26.25" customHeight="1" x14ac:dyDescent="0.25">
      <c r="A115" s="8" t="s">
        <v>245</v>
      </c>
      <c r="B115" s="10" t="s">
        <v>246</v>
      </c>
      <c r="C115" s="6"/>
      <c r="D115" s="133"/>
      <c r="E115" s="133"/>
    </row>
    <row r="116" spans="1:7" ht="28.5" customHeight="1" x14ac:dyDescent="0.25">
      <c r="A116" s="8" t="s">
        <v>360</v>
      </c>
      <c r="B116" s="9" t="s">
        <v>247</v>
      </c>
      <c r="C116" s="6"/>
      <c r="D116" s="133">
        <v>13056.550000000001</v>
      </c>
      <c r="E116" s="133">
        <v>2781.22</v>
      </c>
    </row>
    <row r="117" spans="1:7" ht="26.25" customHeight="1" x14ac:dyDescent="0.25">
      <c r="A117" s="8">
        <v>748.74900000000002</v>
      </c>
      <c r="B117" s="9" t="s">
        <v>248</v>
      </c>
      <c r="C117" s="6"/>
      <c r="D117" s="133"/>
      <c r="E117" s="133"/>
    </row>
    <row r="118" spans="1:7" ht="38.25" customHeight="1" x14ac:dyDescent="0.25">
      <c r="A118" s="4"/>
      <c r="B118" s="5" t="s">
        <v>249</v>
      </c>
      <c r="C118" s="6"/>
      <c r="D118" s="135">
        <f>D102-D110</f>
        <v>-2884.4800000000014</v>
      </c>
      <c r="E118" s="135">
        <f>E102-E110</f>
        <v>256384.25</v>
      </c>
    </row>
    <row r="119" spans="1:7" ht="38.25" customHeight="1" x14ac:dyDescent="0.25">
      <c r="A119" s="4"/>
      <c r="B119" s="5" t="s">
        <v>250</v>
      </c>
      <c r="C119" s="6"/>
      <c r="D119" s="177">
        <f>D85+D86</f>
        <v>1847915.2400000012</v>
      </c>
      <c r="E119" s="177">
        <f>E85+E86</f>
        <v>2096055.7799999998</v>
      </c>
    </row>
    <row r="120" spans="1:7" ht="26.25" customHeight="1" x14ac:dyDescent="0.25">
      <c r="A120" s="4"/>
      <c r="B120" s="5" t="s">
        <v>251</v>
      </c>
      <c r="C120" s="6"/>
      <c r="D120" s="135">
        <f>D121+D122</f>
        <v>166312.3716000001</v>
      </c>
      <c r="E120" s="135">
        <f>E121+E122</f>
        <v>188645.02019999997</v>
      </c>
    </row>
    <row r="121" spans="1:7" ht="26.25" customHeight="1" x14ac:dyDescent="0.25">
      <c r="A121" s="8">
        <v>820</v>
      </c>
      <c r="B121" s="9" t="s">
        <v>252</v>
      </c>
      <c r="C121" s="6"/>
      <c r="D121" s="142">
        <f>D119*9%</f>
        <v>166312.3716000001</v>
      </c>
      <c r="E121" s="142">
        <v>188645.02019999997</v>
      </c>
      <c r="G121" s="17"/>
    </row>
    <row r="122" spans="1:7" ht="26.25" customHeight="1" x14ac:dyDescent="0.25">
      <c r="A122" s="8">
        <v>823</v>
      </c>
      <c r="B122" s="9" t="s">
        <v>253</v>
      </c>
      <c r="C122" s="6"/>
      <c r="D122" s="142"/>
      <c r="E122" s="142"/>
    </row>
    <row r="123" spans="1:7" ht="26.25" customHeight="1" x14ac:dyDescent="0.25">
      <c r="A123" s="4"/>
      <c r="B123" s="5" t="s">
        <v>254</v>
      </c>
      <c r="C123" s="6"/>
      <c r="D123" s="135">
        <f>D119-D120</f>
        <v>1681602.868400001</v>
      </c>
      <c r="E123" s="135">
        <f>E119-E120</f>
        <v>1907410.7597999999</v>
      </c>
    </row>
    <row r="124" spans="1:7" ht="26.25" customHeight="1" x14ac:dyDescent="0.25">
      <c r="A124" s="4"/>
      <c r="B124" s="5" t="s">
        <v>255</v>
      </c>
      <c r="C124" s="6"/>
      <c r="D124" s="133"/>
      <c r="E124" s="133"/>
    </row>
    <row r="125" spans="1:7" ht="26.25" customHeight="1" x14ac:dyDescent="0.25">
      <c r="A125" s="8" t="s">
        <v>256</v>
      </c>
      <c r="B125" s="10" t="s">
        <v>257</v>
      </c>
      <c r="C125" s="6"/>
      <c r="D125" s="133"/>
      <c r="E125" s="133"/>
    </row>
    <row r="126" spans="1:7" ht="26.25" customHeight="1" x14ac:dyDescent="0.25">
      <c r="A126" s="4"/>
      <c r="B126" s="5" t="s">
        <v>258</v>
      </c>
      <c r="C126" s="6"/>
      <c r="D126" s="143">
        <f>D123/19402</f>
        <v>86.671625007731208</v>
      </c>
      <c r="E126" s="143">
        <f>E123/19402</f>
        <v>98.31000720544273</v>
      </c>
    </row>
    <row r="128" spans="1:7" ht="27" customHeight="1" x14ac:dyDescent="0.25">
      <c r="A128" s="19"/>
    </row>
    <row r="129" spans="1:5" ht="15.75" x14ac:dyDescent="0.25">
      <c r="A129" s="24" t="s">
        <v>135</v>
      </c>
      <c r="B129" s="185" t="s">
        <v>259</v>
      </c>
      <c r="C129" s="185"/>
      <c r="D129" s="185"/>
      <c r="E129" s="25" t="s">
        <v>260</v>
      </c>
    </row>
    <row r="130" spans="1:5" ht="99.75" customHeight="1" x14ac:dyDescent="0.25">
      <c r="A130" s="26">
        <v>43752</v>
      </c>
      <c r="B130" s="25"/>
      <c r="C130" s="25"/>
      <c r="D130" s="18" t="s">
        <v>138</v>
      </c>
      <c r="E130" s="25"/>
    </row>
    <row r="131" spans="1:5" ht="15.75" x14ac:dyDescent="0.25">
      <c r="A131" s="27"/>
      <c r="B131" s="25"/>
      <c r="C131" s="25"/>
      <c r="D131" s="28"/>
      <c r="E131" s="25"/>
    </row>
    <row r="132" spans="1:5" ht="15.75" x14ac:dyDescent="0.25">
      <c r="A132" s="27"/>
      <c r="B132" s="25"/>
      <c r="C132" s="25"/>
      <c r="D132" s="28"/>
      <c r="E132" s="25"/>
    </row>
    <row r="133" spans="1:5" ht="15.75" x14ac:dyDescent="0.25">
      <c r="A133" s="27"/>
      <c r="B133" s="25"/>
      <c r="C133" s="25"/>
      <c r="D133" s="28"/>
      <c r="E133" s="25"/>
    </row>
    <row r="134" spans="1:5" ht="15.75" x14ac:dyDescent="0.25">
      <c r="A134" s="29"/>
      <c r="B134" s="25"/>
      <c r="C134" s="25"/>
      <c r="D134" s="28"/>
      <c r="E134" s="25"/>
    </row>
  </sheetData>
  <mergeCells count="7">
    <mergeCell ref="B129:D129"/>
    <mergeCell ref="A14:A17"/>
    <mergeCell ref="B14:B17"/>
    <mergeCell ref="C14:C17"/>
    <mergeCell ref="D14:E15"/>
    <mergeCell ref="D16:D17"/>
    <mergeCell ref="E16:E17"/>
  </mergeCells>
  <pageMargins left="0.70866141732283472" right="0.70866141732283472" top="0.23622047244094491" bottom="0.19685039370078741" header="0.15748031496062992" footer="0.19685039370078741"/>
  <pageSetup scale="65" orientation="portrait" r:id="rId1"/>
  <rowBreaks count="3" manualBreakCount="3">
    <brk id="41" max="4" man="1"/>
    <brk id="78" max="4" man="1"/>
    <brk id="11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75"/>
  <sheetViews>
    <sheetView tabSelected="1" view="pageBreakPreview" topLeftCell="A49" zoomScale="82" zoomScaleNormal="100" zoomScaleSheetLayoutView="82" workbookViewId="0">
      <selection activeCell="E84" sqref="E84"/>
    </sheetView>
  </sheetViews>
  <sheetFormatPr defaultRowHeight="15" x14ac:dyDescent="0.25"/>
  <cols>
    <col min="1" max="1" width="9.140625" style="78"/>
    <col min="2" max="2" width="25" style="77" customWidth="1"/>
    <col min="3" max="3" width="54.7109375" style="77" customWidth="1"/>
    <col min="4" max="4" width="10" style="77" customWidth="1"/>
    <col min="5" max="5" width="34.5703125" style="79" customWidth="1"/>
    <col min="6" max="6" width="33.140625" style="79" customWidth="1"/>
    <col min="7" max="16384" width="9.140625" style="78"/>
  </cols>
  <sheetData>
    <row r="5" spans="2:6" ht="15.75" x14ac:dyDescent="0.25">
      <c r="B5" s="149"/>
      <c r="C5" s="149"/>
      <c r="D5" s="149"/>
      <c r="E5" s="150"/>
      <c r="F5" s="150"/>
    </row>
    <row r="6" spans="2:6" ht="15.75" x14ac:dyDescent="0.25">
      <c r="B6" s="149"/>
      <c r="C6" s="149"/>
      <c r="D6" s="149"/>
      <c r="E6" s="150"/>
      <c r="F6" s="150"/>
    </row>
    <row r="7" spans="2:6" ht="15.75" x14ac:dyDescent="0.25">
      <c r="B7" s="151" t="s">
        <v>261</v>
      </c>
      <c r="C7" s="152" t="s">
        <v>348</v>
      </c>
      <c r="D7" s="149"/>
      <c r="E7" s="153" t="s">
        <v>262</v>
      </c>
      <c r="F7" s="154" t="s">
        <v>349</v>
      </c>
    </row>
    <row r="8" spans="2:6" ht="15.75" x14ac:dyDescent="0.25">
      <c r="B8" s="151" t="s">
        <v>263</v>
      </c>
      <c r="C8" s="152" t="s">
        <v>264</v>
      </c>
      <c r="D8" s="149"/>
      <c r="E8" s="153" t="s">
        <v>265</v>
      </c>
      <c r="F8" s="155">
        <v>6512</v>
      </c>
    </row>
    <row r="9" spans="2:6" ht="15.75" x14ac:dyDescent="0.25">
      <c r="B9" s="151" t="s">
        <v>3</v>
      </c>
      <c r="C9" s="152" t="s">
        <v>266</v>
      </c>
      <c r="D9" s="149"/>
      <c r="E9" s="153" t="s">
        <v>4</v>
      </c>
      <c r="F9" s="156"/>
    </row>
    <row r="10" spans="2:6" ht="15.75" x14ac:dyDescent="0.25">
      <c r="B10" s="151"/>
      <c r="C10" s="152"/>
      <c r="D10" s="149"/>
      <c r="E10" s="153"/>
      <c r="F10" s="156"/>
    </row>
    <row r="11" spans="2:6" ht="15.75" x14ac:dyDescent="0.25">
      <c r="B11" s="149"/>
      <c r="C11" s="199" t="s">
        <v>267</v>
      </c>
      <c r="D11" s="199"/>
      <c r="E11" s="199"/>
      <c r="F11" s="150"/>
    </row>
    <row r="12" spans="2:6" ht="15.75" x14ac:dyDescent="0.25">
      <c r="B12" s="149"/>
      <c r="C12" s="199" t="s">
        <v>356</v>
      </c>
      <c r="D12" s="199"/>
      <c r="E12" s="199"/>
      <c r="F12" s="150"/>
    </row>
    <row r="13" spans="2:6" ht="15.75" x14ac:dyDescent="0.25">
      <c r="B13" s="149"/>
      <c r="C13" s="149"/>
      <c r="D13" s="149"/>
      <c r="E13" s="150"/>
      <c r="F13" s="150"/>
    </row>
    <row r="16" spans="2:6" x14ac:dyDescent="0.25">
      <c r="B16" s="200"/>
      <c r="C16" s="201" t="s">
        <v>8</v>
      </c>
      <c r="D16" s="202" t="s">
        <v>9</v>
      </c>
      <c r="E16" s="203" t="s">
        <v>10</v>
      </c>
      <c r="F16" s="203"/>
    </row>
    <row r="17" spans="2:6" x14ac:dyDescent="0.25">
      <c r="B17" s="200"/>
      <c r="C17" s="201"/>
      <c r="D17" s="202"/>
      <c r="E17" s="203"/>
      <c r="F17" s="203"/>
    </row>
    <row r="18" spans="2:6" x14ac:dyDescent="0.25">
      <c r="B18" s="200"/>
      <c r="C18" s="201"/>
      <c r="D18" s="202"/>
      <c r="E18" s="204" t="s">
        <v>11</v>
      </c>
      <c r="F18" s="204" t="s">
        <v>12</v>
      </c>
    </row>
    <row r="19" spans="2:6" x14ac:dyDescent="0.25">
      <c r="B19" s="200"/>
      <c r="C19" s="201"/>
      <c r="D19" s="202"/>
      <c r="E19" s="204"/>
      <c r="F19" s="204"/>
    </row>
    <row r="20" spans="2:6" ht="15.75" x14ac:dyDescent="0.25">
      <c r="B20" s="88"/>
      <c r="C20" s="89">
        <v>1</v>
      </c>
      <c r="D20" s="89">
        <v>2</v>
      </c>
      <c r="E20" s="90">
        <v>3</v>
      </c>
      <c r="F20" s="90">
        <v>4</v>
      </c>
    </row>
    <row r="21" spans="2:6" ht="15.75" x14ac:dyDescent="0.25">
      <c r="B21" s="144" t="s">
        <v>268</v>
      </c>
      <c r="C21" s="145" t="s">
        <v>269</v>
      </c>
      <c r="D21" s="88"/>
      <c r="E21" s="91"/>
      <c r="F21" s="99"/>
    </row>
    <row r="22" spans="2:6" ht="15.75" x14ac:dyDescent="0.25">
      <c r="B22" s="146">
        <v>1</v>
      </c>
      <c r="C22" s="147" t="s">
        <v>270</v>
      </c>
      <c r="D22" s="88"/>
      <c r="E22" s="100">
        <f>+E23+E24+E25+E26</f>
        <v>14159565.960000018</v>
      </c>
      <c r="F22" s="100">
        <f>+F23+F24+F25+F26</f>
        <v>18855257.840000015</v>
      </c>
    </row>
    <row r="23" spans="2:6" ht="31.5" x14ac:dyDescent="0.25">
      <c r="B23" s="88"/>
      <c r="C23" s="148" t="s">
        <v>271</v>
      </c>
      <c r="D23" s="88"/>
      <c r="E23" s="101">
        <v>11196516.740000017</v>
      </c>
      <c r="F23" s="101">
        <v>13380199.360000014</v>
      </c>
    </row>
    <row r="24" spans="2:6" ht="31.5" x14ac:dyDescent="0.25">
      <c r="B24" s="88"/>
      <c r="C24" s="148" t="s">
        <v>272</v>
      </c>
      <c r="D24" s="88"/>
      <c r="E24" s="101">
        <v>22473.3</v>
      </c>
      <c r="F24" s="101">
        <v>184497.75</v>
      </c>
    </row>
    <row r="25" spans="2:6" ht="15.75" x14ac:dyDescent="0.25">
      <c r="B25" s="88"/>
      <c r="C25" s="148" t="s">
        <v>273</v>
      </c>
      <c r="D25" s="88"/>
      <c r="E25" s="101">
        <v>2917844.14</v>
      </c>
      <c r="F25" s="101">
        <v>5255768.6399999997</v>
      </c>
    </row>
    <row r="26" spans="2:6" ht="15.75" x14ac:dyDescent="0.25">
      <c r="B26" s="88"/>
      <c r="C26" s="148" t="s">
        <v>274</v>
      </c>
      <c r="D26" s="88"/>
      <c r="E26" s="102">
        <v>22731.78</v>
      </c>
      <c r="F26" s="102">
        <v>34792.090000000011</v>
      </c>
    </row>
    <row r="27" spans="2:6" ht="15.75" x14ac:dyDescent="0.25">
      <c r="B27" s="146">
        <v>2</v>
      </c>
      <c r="C27" s="147" t="s">
        <v>275</v>
      </c>
      <c r="D27" s="88"/>
      <c r="E27" s="103">
        <f>+E28+E29+E30+E31+E32+E33+E34+E35</f>
        <v>14078018.839999992</v>
      </c>
      <c r="F27" s="104">
        <f>+F28+F29+F30+F31+F32+F33+F34+F35</f>
        <v>17686636.009999998</v>
      </c>
    </row>
    <row r="28" spans="2:6" ht="31.5" x14ac:dyDescent="0.25">
      <c r="B28" s="88"/>
      <c r="C28" s="148" t="s">
        <v>276</v>
      </c>
      <c r="D28" s="88"/>
      <c r="E28" s="105">
        <v>3968990.9499999923</v>
      </c>
      <c r="F28" s="105">
        <v>4997031.3699999982</v>
      </c>
    </row>
    <row r="29" spans="2:6" ht="47.25" x14ac:dyDescent="0.25">
      <c r="B29" s="88"/>
      <c r="C29" s="148" t="s">
        <v>277</v>
      </c>
      <c r="D29" s="88"/>
      <c r="E29" s="105">
        <v>1022735.6799999998</v>
      </c>
      <c r="F29" s="105">
        <v>1010491.6400000001</v>
      </c>
    </row>
    <row r="30" spans="2:6" ht="31.5" x14ac:dyDescent="0.25">
      <c r="B30" s="88"/>
      <c r="C30" s="148" t="s">
        <v>278</v>
      </c>
      <c r="D30" s="88"/>
      <c r="E30" s="105">
        <v>2105007.2800000012</v>
      </c>
      <c r="F30" s="105">
        <v>2739366.69</v>
      </c>
    </row>
    <row r="31" spans="2:6" ht="31.5" x14ac:dyDescent="0.25">
      <c r="B31" s="88"/>
      <c r="C31" s="148" t="s">
        <v>279</v>
      </c>
      <c r="D31" s="88"/>
      <c r="E31" s="105">
        <v>1005796.7699999999</v>
      </c>
      <c r="F31" s="105">
        <v>1201952.8600000001</v>
      </c>
    </row>
    <row r="32" spans="2:6" ht="15.75" x14ac:dyDescent="0.25">
      <c r="B32" s="88"/>
      <c r="C32" s="148" t="s">
        <v>280</v>
      </c>
      <c r="D32" s="88"/>
      <c r="E32" s="105">
        <v>109883.16999999998</v>
      </c>
      <c r="F32" s="105">
        <v>126339.05999999997</v>
      </c>
    </row>
    <row r="33" spans="2:6" ht="31.5" x14ac:dyDescent="0.25">
      <c r="B33" s="88"/>
      <c r="C33" s="148" t="s">
        <v>281</v>
      </c>
      <c r="D33" s="88"/>
      <c r="E33" s="105">
        <v>555708.4</v>
      </c>
      <c r="F33" s="105">
        <v>681890.32999999984</v>
      </c>
    </row>
    <row r="34" spans="2:6" ht="15.75" x14ac:dyDescent="0.25">
      <c r="B34" s="88"/>
      <c r="C34" s="148" t="s">
        <v>282</v>
      </c>
      <c r="D34" s="88"/>
      <c r="E34" s="105">
        <v>5309896.5900000008</v>
      </c>
      <c r="F34" s="105">
        <v>6929564.0600000024</v>
      </c>
    </row>
    <row r="35" spans="2:6" ht="15.75" x14ac:dyDescent="0.25">
      <c r="B35" s="88"/>
      <c r="C35" s="148" t="s">
        <v>283</v>
      </c>
      <c r="D35" s="88"/>
      <c r="E35" s="91"/>
      <c r="F35" s="106"/>
    </row>
    <row r="36" spans="2:6" ht="15.75" x14ac:dyDescent="0.25">
      <c r="B36" s="146">
        <v>3</v>
      </c>
      <c r="C36" s="147" t="s">
        <v>284</v>
      </c>
      <c r="D36" s="88"/>
      <c r="E36" s="107">
        <f>+E22-E27</f>
        <v>81547.120000025257</v>
      </c>
      <c r="F36" s="106">
        <f>+F22-F27</f>
        <v>1168621.8300000168</v>
      </c>
    </row>
    <row r="37" spans="2:6" ht="15.75" x14ac:dyDescent="0.25">
      <c r="B37" s="144" t="s">
        <v>285</v>
      </c>
      <c r="C37" s="145" t="s">
        <v>286</v>
      </c>
      <c r="D37" s="88"/>
      <c r="E37" s="91"/>
      <c r="F37" s="106"/>
    </row>
    <row r="38" spans="2:6" ht="15.75" x14ac:dyDescent="0.25">
      <c r="B38" s="146">
        <v>1</v>
      </c>
      <c r="C38" s="147" t="s">
        <v>287</v>
      </c>
      <c r="D38" s="88"/>
      <c r="E38" s="108">
        <f>+E39+E40+E41+E42+E43</f>
        <v>4733414.4099999992</v>
      </c>
      <c r="F38" s="105">
        <f>+F39+F40+F41+F42+F43</f>
        <v>5300637.5699999994</v>
      </c>
    </row>
    <row r="39" spans="2:6" ht="15.75" x14ac:dyDescent="0.25">
      <c r="B39" s="88"/>
      <c r="C39" s="148" t="s">
        <v>288</v>
      </c>
      <c r="D39" s="88"/>
      <c r="E39" s="108"/>
      <c r="F39" s="105">
        <v>2757178.82</v>
      </c>
    </row>
    <row r="40" spans="2:6" ht="15.75" x14ac:dyDescent="0.25">
      <c r="B40" s="88"/>
      <c r="C40" s="148" t="s">
        <v>289</v>
      </c>
      <c r="D40" s="88"/>
      <c r="E40" s="109">
        <v>2479339.75</v>
      </c>
      <c r="F40" s="110">
        <v>694907.04</v>
      </c>
    </row>
    <row r="41" spans="2:6" ht="31.5" x14ac:dyDescent="0.25">
      <c r="B41" s="88"/>
      <c r="C41" s="148" t="s">
        <v>290</v>
      </c>
      <c r="D41" s="88"/>
      <c r="E41" s="108">
        <v>2935.9500000000003</v>
      </c>
      <c r="F41" s="105">
        <v>3729.2400000000007</v>
      </c>
    </row>
    <row r="42" spans="2:6" ht="15.75" x14ac:dyDescent="0.25">
      <c r="B42" s="88"/>
      <c r="C42" s="148" t="s">
        <v>291</v>
      </c>
      <c r="D42" s="88"/>
      <c r="E42" s="108">
        <v>18626.52</v>
      </c>
      <c r="F42" s="105">
        <v>23317.57</v>
      </c>
    </row>
    <row r="43" spans="2:6" ht="15.75" x14ac:dyDescent="0.25">
      <c r="B43" s="88"/>
      <c r="C43" s="148" t="s">
        <v>292</v>
      </c>
      <c r="D43" s="88"/>
      <c r="E43" s="111">
        <v>2232512.189999999</v>
      </c>
      <c r="F43" s="102">
        <v>1821504.8999999997</v>
      </c>
    </row>
    <row r="44" spans="2:6" ht="15.75" x14ac:dyDescent="0.25">
      <c r="B44" s="146">
        <v>2</v>
      </c>
      <c r="C44" s="147" t="s">
        <v>293</v>
      </c>
      <c r="D44" s="88"/>
      <c r="E44" s="103">
        <f>+E45+E46+E47+E48+E49+E50+E51+E52</f>
        <v>3280633.8899999997</v>
      </c>
      <c r="F44" s="104">
        <f>+F45+F46+F47+F48+F49+F50+F51+F52</f>
        <v>5467160.4399999995</v>
      </c>
    </row>
    <row r="45" spans="2:6" ht="31.5" x14ac:dyDescent="0.25">
      <c r="B45" s="88"/>
      <c r="C45" s="148" t="s">
        <v>294</v>
      </c>
      <c r="D45" s="88"/>
      <c r="E45" s="91"/>
      <c r="F45" s="105">
        <v>3538777.55</v>
      </c>
    </row>
    <row r="46" spans="2:6" ht="47.25" x14ac:dyDescent="0.25">
      <c r="B46" s="88"/>
      <c r="C46" s="148" t="s">
        <v>295</v>
      </c>
      <c r="D46" s="88"/>
      <c r="E46" s="91"/>
      <c r="F46" s="105">
        <v>0</v>
      </c>
    </row>
    <row r="47" spans="2:6" ht="63" x14ac:dyDescent="0.25">
      <c r="B47" s="88"/>
      <c r="C47" s="148" t="s">
        <v>296</v>
      </c>
      <c r="D47" s="88"/>
      <c r="E47" s="91"/>
      <c r="F47" s="105">
        <v>0</v>
      </c>
    </row>
    <row r="48" spans="2:6" ht="63" x14ac:dyDescent="0.25">
      <c r="B48" s="88"/>
      <c r="C48" s="148" t="s">
        <v>297</v>
      </c>
      <c r="D48" s="88"/>
      <c r="E48" s="91"/>
      <c r="F48" s="105">
        <v>0</v>
      </c>
    </row>
    <row r="49" spans="2:6" ht="31.5" x14ac:dyDescent="0.25">
      <c r="B49" s="88"/>
      <c r="C49" s="148" t="s">
        <v>298</v>
      </c>
      <c r="D49" s="88"/>
      <c r="E49" s="91"/>
      <c r="F49" s="105">
        <v>0</v>
      </c>
    </row>
    <row r="50" spans="2:6" ht="31.5" x14ac:dyDescent="0.25">
      <c r="B50" s="88"/>
      <c r="C50" s="148" t="s">
        <v>299</v>
      </c>
      <c r="D50" s="88"/>
      <c r="E50" s="108">
        <v>3204447.01</v>
      </c>
      <c r="F50" s="105">
        <v>1675000</v>
      </c>
    </row>
    <row r="51" spans="2:6" ht="31.5" x14ac:dyDescent="0.25">
      <c r="B51" s="88"/>
      <c r="C51" s="148" t="s">
        <v>300</v>
      </c>
      <c r="D51" s="88"/>
      <c r="E51" s="108">
        <v>34284.19</v>
      </c>
      <c r="F51" s="105">
        <v>77382.89</v>
      </c>
    </row>
    <row r="52" spans="2:6" ht="15.75" x14ac:dyDescent="0.25">
      <c r="B52" s="88"/>
      <c r="C52" s="148" t="s">
        <v>301</v>
      </c>
      <c r="D52" s="88"/>
      <c r="E52" s="111">
        <f>41532.69+370</f>
        <v>41902.69</v>
      </c>
      <c r="F52" s="102">
        <v>176000</v>
      </c>
    </row>
    <row r="53" spans="2:6" ht="31.5" x14ac:dyDescent="0.25">
      <c r="B53" s="146">
        <v>3</v>
      </c>
      <c r="C53" s="147" t="s">
        <v>302</v>
      </c>
      <c r="D53" s="88"/>
      <c r="E53" s="112">
        <f>+E38-E44</f>
        <v>1452780.5199999996</v>
      </c>
      <c r="F53" s="112">
        <f>+F38-F44</f>
        <v>-166522.87000000011</v>
      </c>
    </row>
    <row r="54" spans="2:6" ht="15.75" x14ac:dyDescent="0.25">
      <c r="B54" s="144" t="s">
        <v>303</v>
      </c>
      <c r="C54" s="145" t="s">
        <v>304</v>
      </c>
      <c r="D54" s="88"/>
      <c r="E54" s="91"/>
      <c r="F54" s="112"/>
    </row>
    <row r="55" spans="2:6" ht="15.75" x14ac:dyDescent="0.25">
      <c r="B55" s="146">
        <v>1</v>
      </c>
      <c r="C55" s="147" t="s">
        <v>305</v>
      </c>
      <c r="D55" s="88"/>
      <c r="E55" s="92">
        <f>+E56+E57+E58+E59</f>
        <v>0</v>
      </c>
      <c r="F55" s="113">
        <f>+F56+F57+F58+F59</f>
        <v>200000</v>
      </c>
    </row>
    <row r="56" spans="2:6" ht="15.75" x14ac:dyDescent="0.25">
      <c r="B56" s="88"/>
      <c r="C56" s="148" t="s">
        <v>306</v>
      </c>
      <c r="D56" s="88"/>
      <c r="E56" s="91"/>
      <c r="F56" s="114"/>
    </row>
    <row r="57" spans="2:6" ht="15.75" x14ac:dyDescent="0.25">
      <c r="B57" s="88"/>
      <c r="C57" s="148" t="s">
        <v>307</v>
      </c>
      <c r="D57" s="88"/>
      <c r="E57" s="91"/>
      <c r="F57" s="105"/>
    </row>
    <row r="58" spans="2:6" ht="15.75" x14ac:dyDescent="0.25">
      <c r="B58" s="88"/>
      <c r="C58" s="148" t="s">
        <v>308</v>
      </c>
      <c r="D58" s="88"/>
      <c r="E58" s="91"/>
      <c r="F58" s="114">
        <v>200000</v>
      </c>
    </row>
    <row r="59" spans="2:6" ht="15.75" x14ac:dyDescent="0.25">
      <c r="B59" s="88"/>
      <c r="C59" s="148" t="s">
        <v>309</v>
      </c>
      <c r="D59" s="88"/>
      <c r="E59" s="91"/>
      <c r="F59" s="112"/>
    </row>
    <row r="60" spans="2:6" ht="15.75" x14ac:dyDescent="0.25">
      <c r="B60" s="146">
        <v>2</v>
      </c>
      <c r="C60" s="147" t="s">
        <v>310</v>
      </c>
      <c r="D60" s="88"/>
      <c r="E60" s="91"/>
      <c r="F60" s="114">
        <f>+F61+F62+F63+F64</f>
        <v>1300042.1599999999</v>
      </c>
    </row>
    <row r="61" spans="2:6" ht="15.75" x14ac:dyDescent="0.25">
      <c r="B61" s="88"/>
      <c r="C61" s="148" t="s">
        <v>311</v>
      </c>
      <c r="D61" s="88"/>
      <c r="E61" s="91"/>
      <c r="F61" s="114">
        <v>0</v>
      </c>
    </row>
    <row r="62" spans="2:6" ht="15.75" x14ac:dyDescent="0.25">
      <c r="B62" s="88"/>
      <c r="C62" s="148" t="s">
        <v>312</v>
      </c>
      <c r="D62" s="88"/>
      <c r="E62" s="91"/>
      <c r="F62" s="105">
        <v>0</v>
      </c>
    </row>
    <row r="63" spans="2:6" ht="15.75" x14ac:dyDescent="0.25">
      <c r="B63" s="88"/>
      <c r="C63" s="148" t="s">
        <v>313</v>
      </c>
      <c r="D63" s="88"/>
      <c r="E63" s="91"/>
      <c r="F63" s="115">
        <v>200042.16</v>
      </c>
    </row>
    <row r="64" spans="2:6" ht="15.75" x14ac:dyDescent="0.25">
      <c r="B64" s="88"/>
      <c r="C64" s="148" t="s">
        <v>314</v>
      </c>
      <c r="D64" s="88"/>
      <c r="E64" s="91"/>
      <c r="F64" s="116">
        <v>1100000</v>
      </c>
    </row>
    <row r="65" spans="2:6" ht="15.75" x14ac:dyDescent="0.25">
      <c r="B65" s="146">
        <v>3</v>
      </c>
      <c r="C65" s="147">
        <v>30</v>
      </c>
      <c r="D65" s="88"/>
      <c r="E65" s="93">
        <f>+E55-E60</f>
        <v>0</v>
      </c>
      <c r="F65" s="117">
        <f>+F55-F60</f>
        <v>-1100042.1599999999</v>
      </c>
    </row>
    <row r="66" spans="2:6" ht="15.75" x14ac:dyDescent="0.25">
      <c r="B66" s="88"/>
      <c r="C66" s="88"/>
      <c r="D66" s="88"/>
      <c r="E66" s="91"/>
      <c r="F66" s="118"/>
    </row>
    <row r="67" spans="2:6" ht="15.75" x14ac:dyDescent="0.25">
      <c r="B67" s="144" t="s">
        <v>315</v>
      </c>
      <c r="C67" s="145" t="s">
        <v>316</v>
      </c>
      <c r="D67" s="88"/>
      <c r="E67" s="113">
        <f>+E36+E53+E65</f>
        <v>1534327.6400000248</v>
      </c>
      <c r="F67" s="113">
        <f>+F36+F53+F65</f>
        <v>-97943.19999998319</v>
      </c>
    </row>
    <row r="68" spans="2:6" ht="15.75" x14ac:dyDescent="0.25">
      <c r="B68" s="88"/>
      <c r="C68" s="88"/>
      <c r="D68" s="88"/>
      <c r="E68" s="119"/>
      <c r="F68" s="119"/>
    </row>
    <row r="69" spans="2:6" ht="15.75" x14ac:dyDescent="0.25">
      <c r="B69" s="88"/>
      <c r="C69" s="145" t="s">
        <v>317</v>
      </c>
      <c r="D69" s="88"/>
      <c r="E69" s="113">
        <f>+E70+E67</f>
        <v>1725826.6500000248</v>
      </c>
      <c r="F69" s="113">
        <f>+F70+F67</f>
        <v>191499.01000001683</v>
      </c>
    </row>
    <row r="70" spans="2:6" ht="31.5" x14ac:dyDescent="0.25">
      <c r="B70" s="88"/>
      <c r="C70" s="145" t="s">
        <v>318</v>
      </c>
      <c r="D70" s="88"/>
      <c r="E70" s="113">
        <v>191499.01</v>
      </c>
      <c r="F70" s="113">
        <v>289442.21000000002</v>
      </c>
    </row>
    <row r="71" spans="2:6" ht="15.75" x14ac:dyDescent="0.25">
      <c r="B71" s="80"/>
      <c r="C71" s="80"/>
      <c r="D71" s="80"/>
      <c r="E71" s="81"/>
      <c r="F71" s="81"/>
    </row>
    <row r="72" spans="2:6" ht="28.5" customHeight="1" x14ac:dyDescent="0.25">
      <c r="B72" s="82" t="s">
        <v>135</v>
      </c>
      <c r="C72" s="198" t="s">
        <v>319</v>
      </c>
      <c r="D72" s="198"/>
      <c r="E72" s="83" t="s">
        <v>138</v>
      </c>
      <c r="F72" s="25" t="s">
        <v>260</v>
      </c>
    </row>
    <row r="73" spans="2:6" ht="52.5" customHeight="1" x14ac:dyDescent="0.25">
      <c r="B73" s="84">
        <v>43752</v>
      </c>
      <c r="C73" s="85"/>
      <c r="D73" s="85"/>
      <c r="E73" s="86"/>
      <c r="F73" s="87"/>
    </row>
    <row r="74" spans="2:6" ht="15.75" x14ac:dyDescent="0.25">
      <c r="B74" s="80"/>
      <c r="C74" s="80"/>
      <c r="D74" s="80"/>
      <c r="E74" s="81"/>
      <c r="F74" s="81"/>
    </row>
    <row r="75" spans="2:6" ht="15.75" x14ac:dyDescent="0.25">
      <c r="B75" s="80"/>
      <c r="C75" s="80"/>
      <c r="D75" s="80"/>
      <c r="E75" s="81"/>
      <c r="F75" s="81"/>
    </row>
  </sheetData>
  <mergeCells count="9">
    <mergeCell ref="C72:D72"/>
    <mergeCell ref="C11:E11"/>
    <mergeCell ref="C12:E12"/>
    <mergeCell ref="B16:B19"/>
    <mergeCell ref="C16:C19"/>
    <mergeCell ref="D16:D19"/>
    <mergeCell ref="E16:F17"/>
    <mergeCell ref="E18:E19"/>
    <mergeCell ref="F18:F19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F21:F25"/>
  </dataValidations>
  <pageMargins left="0.25" right="0.25" top="0.75" bottom="0.75" header="0.3" footer="0.3"/>
  <pageSetup paperSize="9" scale="59" fitToWidth="0" fitToHeight="0" orientation="portrait" r:id="rId1"/>
  <rowBreaks count="1" manualBreakCount="1">
    <brk id="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Q53"/>
  <sheetViews>
    <sheetView view="pageBreakPreview" topLeftCell="A24" zoomScaleNormal="100" zoomScaleSheetLayoutView="100" workbookViewId="0">
      <selection activeCell="G48" sqref="G48"/>
    </sheetView>
  </sheetViews>
  <sheetFormatPr defaultRowHeight="15" x14ac:dyDescent="0.25"/>
  <cols>
    <col min="1" max="3" width="9.140625" style="78"/>
    <col min="4" max="4" width="59.28515625" style="77" customWidth="1"/>
    <col min="5" max="5" width="12.140625" style="77" customWidth="1"/>
    <col min="6" max="6" width="12.42578125" style="77" customWidth="1"/>
    <col min="7" max="7" width="17.85546875" style="77" customWidth="1"/>
    <col min="8" max="8" width="16.5703125" style="77" customWidth="1"/>
    <col min="9" max="9" width="18.5703125" style="77" customWidth="1"/>
    <col min="10" max="10" width="13" style="77" customWidth="1"/>
    <col min="11" max="11" width="11.28515625" style="77" customWidth="1"/>
    <col min="12" max="12" width="12" style="77" customWidth="1"/>
    <col min="13" max="13" width="16.5703125" style="77" customWidth="1"/>
    <col min="14" max="14" width="18" style="77" customWidth="1"/>
    <col min="15" max="16" width="9.140625" style="78"/>
    <col min="17" max="17" width="22.85546875" style="78" customWidth="1"/>
    <col min="18" max="16384" width="9.140625" style="78"/>
  </cols>
  <sheetData>
    <row r="6" spans="4:14" ht="15.75" x14ac:dyDescent="0.25">
      <c r="D6" s="151" t="s">
        <v>261</v>
      </c>
      <c r="E6" s="149" t="s">
        <v>350</v>
      </c>
      <c r="F6" s="149"/>
      <c r="G6" s="149"/>
      <c r="H6" s="149"/>
      <c r="I6" s="149"/>
      <c r="J6" s="149"/>
      <c r="K6" s="149"/>
      <c r="L6" s="149"/>
      <c r="M6" s="151" t="s">
        <v>262</v>
      </c>
      <c r="N6" s="157" t="s">
        <v>349</v>
      </c>
    </row>
    <row r="7" spans="4:14" ht="15.75" x14ac:dyDescent="0.25">
      <c r="D7" s="158" t="s">
        <v>263</v>
      </c>
      <c r="E7" s="159" t="s">
        <v>264</v>
      </c>
      <c r="F7" s="159"/>
      <c r="G7" s="159"/>
      <c r="H7" s="159"/>
      <c r="I7" s="159"/>
      <c r="J7" s="159"/>
      <c r="K7" s="159"/>
      <c r="L7" s="159"/>
      <c r="M7" s="158" t="s">
        <v>265</v>
      </c>
      <c r="N7" s="160">
        <v>6512</v>
      </c>
    </row>
    <row r="8" spans="4:14" ht="15.75" x14ac:dyDescent="0.25">
      <c r="D8" s="158" t="s">
        <v>3</v>
      </c>
      <c r="E8" s="159" t="s">
        <v>266</v>
      </c>
      <c r="F8" s="159"/>
      <c r="G8" s="159"/>
      <c r="H8" s="159"/>
      <c r="I8" s="159"/>
      <c r="J8" s="159"/>
      <c r="K8" s="159"/>
      <c r="L8" s="159"/>
      <c r="M8" s="158" t="s">
        <v>4</v>
      </c>
      <c r="N8" s="161" t="s">
        <v>349</v>
      </c>
    </row>
    <row r="9" spans="4:14" ht="15.75" x14ac:dyDescent="0.25">
      <c r="D9" s="159"/>
      <c r="E9" s="159"/>
      <c r="F9" s="159"/>
      <c r="G9" s="199" t="s">
        <v>320</v>
      </c>
      <c r="H9" s="199"/>
      <c r="I9" s="199"/>
      <c r="J9" s="199"/>
      <c r="K9" s="199"/>
      <c r="L9" s="159"/>
      <c r="M9" s="159"/>
      <c r="N9" s="159"/>
    </row>
    <row r="10" spans="4:14" ht="15.75" x14ac:dyDescent="0.25">
      <c r="D10" s="159"/>
      <c r="E10" s="159"/>
      <c r="F10" s="159"/>
      <c r="G10" s="199" t="s">
        <v>357</v>
      </c>
      <c r="H10" s="199"/>
      <c r="I10" s="199"/>
      <c r="J10" s="199"/>
      <c r="K10" s="199"/>
      <c r="L10" s="159"/>
      <c r="M10" s="159"/>
      <c r="N10" s="159"/>
    </row>
    <row r="11" spans="4:14" ht="15.75" x14ac:dyDescent="0.25">
      <c r="D11" s="149"/>
      <c r="E11" s="149"/>
      <c r="F11" s="149"/>
      <c r="G11" s="149"/>
      <c r="H11" s="151"/>
      <c r="I11" s="149"/>
      <c r="J11" s="149"/>
      <c r="K11" s="149"/>
      <c r="L11" s="149"/>
      <c r="M11" s="149"/>
      <c r="N11" s="149"/>
    </row>
    <row r="12" spans="4:14" ht="15.75" x14ac:dyDescent="0.25"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4:14" ht="15.75" x14ac:dyDescent="0.25"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4:14" x14ac:dyDescent="0.25">
      <c r="D14" s="205" t="s">
        <v>321</v>
      </c>
      <c r="E14" s="205" t="s">
        <v>322</v>
      </c>
      <c r="F14" s="205" t="s">
        <v>323</v>
      </c>
      <c r="G14" s="205" t="s">
        <v>324</v>
      </c>
      <c r="H14" s="205" t="s">
        <v>325</v>
      </c>
      <c r="I14" s="205" t="s">
        <v>326</v>
      </c>
      <c r="J14" s="205" t="s">
        <v>327</v>
      </c>
      <c r="K14" s="205" t="s">
        <v>328</v>
      </c>
      <c r="L14" s="205" t="s">
        <v>329</v>
      </c>
      <c r="M14" s="206" t="s">
        <v>330</v>
      </c>
      <c r="N14" s="205" t="s">
        <v>331</v>
      </c>
    </row>
    <row r="15" spans="4:14" ht="52.5" customHeight="1" x14ac:dyDescent="0.25">
      <c r="D15" s="205"/>
      <c r="E15" s="205"/>
      <c r="F15" s="205"/>
      <c r="G15" s="205"/>
      <c r="H15" s="205"/>
      <c r="I15" s="205"/>
      <c r="J15" s="205"/>
      <c r="K15" s="205"/>
      <c r="L15" s="205"/>
      <c r="M15" s="206"/>
      <c r="N15" s="205"/>
    </row>
    <row r="16" spans="4:14" x14ac:dyDescent="0.25">
      <c r="D16" s="205"/>
      <c r="E16" s="205"/>
      <c r="F16" s="205"/>
      <c r="G16" s="205"/>
      <c r="H16" s="205"/>
      <c r="I16" s="205"/>
      <c r="J16" s="205"/>
      <c r="K16" s="205"/>
      <c r="L16" s="205"/>
      <c r="M16" s="206"/>
      <c r="N16" s="205"/>
    </row>
    <row r="17" spans="4:14" ht="15.75" x14ac:dyDescent="0.25">
      <c r="D17" s="162" t="s">
        <v>332</v>
      </c>
      <c r="E17" s="163">
        <v>4033303</v>
      </c>
      <c r="F17" s="163"/>
      <c r="G17" s="163"/>
      <c r="H17" s="163">
        <v>467791</v>
      </c>
      <c r="I17" s="163"/>
      <c r="J17" s="163"/>
      <c r="K17" s="163"/>
      <c r="L17" s="163"/>
      <c r="M17" s="163">
        <v>1293690</v>
      </c>
      <c r="N17" s="93">
        <f>SUM(E17:M17)</f>
        <v>5794784</v>
      </c>
    </row>
    <row r="18" spans="4:14" ht="15.75" x14ac:dyDescent="0.25">
      <c r="D18" s="164" t="s">
        <v>333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4:14" ht="15.75" x14ac:dyDescent="0.25">
      <c r="D19" s="164" t="s">
        <v>334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4:14" ht="15.75" x14ac:dyDescent="0.25">
      <c r="D20" s="164" t="s">
        <v>335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4:14" ht="30" x14ac:dyDescent="0.25">
      <c r="D21" s="164" t="s">
        <v>336</v>
      </c>
      <c r="E21" s="91"/>
      <c r="F21" s="91"/>
      <c r="G21" s="91"/>
      <c r="H21" s="91">
        <v>-269577</v>
      </c>
      <c r="I21" s="91"/>
      <c r="J21" s="91"/>
      <c r="K21" s="91"/>
      <c r="L21" s="91"/>
      <c r="M21" s="91"/>
      <c r="N21" s="91">
        <f>SUM(E21:M21)</f>
        <v>-269577</v>
      </c>
    </row>
    <row r="22" spans="4:14" ht="30" x14ac:dyDescent="0.25">
      <c r="D22" s="164" t="s">
        <v>337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spans="4:14" ht="30" x14ac:dyDescent="0.25">
      <c r="D23" s="164" t="s">
        <v>338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4:14" ht="15.75" x14ac:dyDescent="0.25">
      <c r="D24" s="164" t="s">
        <v>339</v>
      </c>
      <c r="E24" s="91"/>
      <c r="F24" s="91"/>
      <c r="G24" s="91"/>
      <c r="H24" s="91"/>
      <c r="I24" s="91"/>
      <c r="J24" s="91"/>
      <c r="K24" s="91"/>
      <c r="L24" s="91"/>
      <c r="M24" s="91">
        <v>1943280</v>
      </c>
      <c r="N24" s="91">
        <f>SUM(E24:M24)</f>
        <v>1943280</v>
      </c>
    </row>
    <row r="25" spans="4:14" ht="15.75" x14ac:dyDescent="0.25">
      <c r="D25" s="164" t="s">
        <v>340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4:14" ht="15.75" x14ac:dyDescent="0.25">
      <c r="D26" s="164" t="s">
        <v>341</v>
      </c>
      <c r="E26" s="91"/>
      <c r="F26" s="91"/>
      <c r="G26" s="91"/>
      <c r="H26" s="91"/>
      <c r="I26" s="91"/>
      <c r="J26" s="91"/>
      <c r="K26" s="91"/>
      <c r="L26" s="91"/>
      <c r="M26" s="91">
        <v>-1156355</v>
      </c>
      <c r="N26" s="91">
        <f>SUM(E26:M26)</f>
        <v>-1156355</v>
      </c>
    </row>
    <row r="27" spans="4:14" ht="15.75" x14ac:dyDescent="0.25">
      <c r="D27" s="164" t="s">
        <v>342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4:14" ht="15.75" x14ac:dyDescent="0.25">
      <c r="D28" s="165" t="s">
        <v>343</v>
      </c>
      <c r="E28" s="93">
        <f>SUM(E17:E27)</f>
        <v>4033303</v>
      </c>
      <c r="F28" s="93">
        <f t="shared" ref="F28:N28" si="0">SUM(F17:F27)</f>
        <v>0</v>
      </c>
      <c r="G28" s="93">
        <f t="shared" si="0"/>
        <v>0</v>
      </c>
      <c r="H28" s="93">
        <f t="shared" si="0"/>
        <v>198214</v>
      </c>
      <c r="I28" s="93">
        <f t="shared" si="0"/>
        <v>0</v>
      </c>
      <c r="J28" s="93">
        <f t="shared" si="0"/>
        <v>0</v>
      </c>
      <c r="K28" s="93">
        <f t="shared" si="0"/>
        <v>0</v>
      </c>
      <c r="L28" s="93">
        <f t="shared" si="0"/>
        <v>0</v>
      </c>
      <c r="M28" s="93">
        <f t="shared" si="0"/>
        <v>2080615</v>
      </c>
      <c r="N28" s="93">
        <f t="shared" si="0"/>
        <v>6312132</v>
      </c>
    </row>
    <row r="29" spans="4:14" ht="15.75" x14ac:dyDescent="0.25"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4:14" x14ac:dyDescent="0.25">
      <c r="D30" s="205" t="s">
        <v>321</v>
      </c>
      <c r="E30" s="205" t="s">
        <v>322</v>
      </c>
      <c r="F30" s="205" t="s">
        <v>323</v>
      </c>
      <c r="G30" s="205" t="s">
        <v>324</v>
      </c>
      <c r="H30" s="205" t="s">
        <v>325</v>
      </c>
      <c r="I30" s="205" t="s">
        <v>326</v>
      </c>
      <c r="J30" s="205" t="s">
        <v>327</v>
      </c>
      <c r="K30" s="205" t="s">
        <v>328</v>
      </c>
      <c r="L30" s="205" t="s">
        <v>329</v>
      </c>
      <c r="M30" s="206" t="s">
        <v>330</v>
      </c>
      <c r="N30" s="205" t="s">
        <v>331</v>
      </c>
    </row>
    <row r="31" spans="4:14" x14ac:dyDescent="0.25">
      <c r="D31" s="205"/>
      <c r="E31" s="205"/>
      <c r="F31" s="205"/>
      <c r="G31" s="205"/>
      <c r="H31" s="205"/>
      <c r="I31" s="205"/>
      <c r="J31" s="205"/>
      <c r="K31" s="205"/>
      <c r="L31" s="205"/>
      <c r="M31" s="206"/>
      <c r="N31" s="205"/>
    </row>
    <row r="32" spans="4:14" ht="54.75" customHeight="1" x14ac:dyDescent="0.25">
      <c r="D32" s="205"/>
      <c r="E32" s="205"/>
      <c r="F32" s="205"/>
      <c r="G32" s="205"/>
      <c r="H32" s="205"/>
      <c r="I32" s="205"/>
      <c r="J32" s="205"/>
      <c r="K32" s="205"/>
      <c r="L32" s="205"/>
      <c r="M32" s="206"/>
      <c r="N32" s="205"/>
    </row>
    <row r="33" spans="4:17" ht="15.75" x14ac:dyDescent="0.25">
      <c r="D33" s="162" t="s">
        <v>344</v>
      </c>
      <c r="E33" s="93">
        <v>4033303</v>
      </c>
      <c r="F33" s="93">
        <v>0</v>
      </c>
      <c r="G33" s="93">
        <v>0</v>
      </c>
      <c r="H33" s="93">
        <v>198214</v>
      </c>
      <c r="I33" s="93">
        <v>0</v>
      </c>
      <c r="J33" s="93">
        <v>0</v>
      </c>
      <c r="K33" s="93">
        <v>0</v>
      </c>
      <c r="L33" s="93">
        <v>0</v>
      </c>
      <c r="M33" s="93">
        <v>2080615</v>
      </c>
      <c r="N33" s="93">
        <f>SUM(E33:M33)</f>
        <v>6312132</v>
      </c>
    </row>
    <row r="34" spans="4:17" ht="15.75" x14ac:dyDescent="0.25">
      <c r="D34" s="164" t="s">
        <v>333</v>
      </c>
      <c r="E34" s="91"/>
      <c r="F34" s="91"/>
      <c r="G34" s="91"/>
      <c r="H34" s="93"/>
      <c r="I34" s="91"/>
      <c r="J34" s="91"/>
      <c r="K34" s="91"/>
      <c r="L34" s="91"/>
      <c r="M34" s="91"/>
      <c r="N34" s="93">
        <f t="shared" ref="N34:N44" si="1">SUM(E34:M34)</f>
        <v>0</v>
      </c>
    </row>
    <row r="35" spans="4:17" ht="15.75" x14ac:dyDescent="0.25">
      <c r="D35" s="164" t="s">
        <v>334</v>
      </c>
      <c r="E35" s="91"/>
      <c r="F35" s="91"/>
      <c r="G35" s="91"/>
      <c r="H35" s="93"/>
      <c r="I35" s="91"/>
      <c r="J35" s="91"/>
      <c r="K35" s="91"/>
      <c r="L35" s="91"/>
      <c r="M35" s="91"/>
      <c r="N35" s="93">
        <f t="shared" si="1"/>
        <v>0</v>
      </c>
    </row>
    <row r="36" spans="4:17" ht="15.75" x14ac:dyDescent="0.25">
      <c r="D36" s="164" t="s">
        <v>345</v>
      </c>
      <c r="E36" s="91"/>
      <c r="F36" s="91"/>
      <c r="G36" s="91"/>
      <c r="H36" s="93"/>
      <c r="I36" s="91"/>
      <c r="J36" s="91"/>
      <c r="K36" s="91"/>
      <c r="L36" s="91"/>
      <c r="M36" s="97"/>
      <c r="N36" s="93">
        <f t="shared" si="1"/>
        <v>0</v>
      </c>
    </row>
    <row r="37" spans="4:17" ht="30" x14ac:dyDescent="0.25">
      <c r="D37" s="164" t="s">
        <v>336</v>
      </c>
      <c r="E37" s="91"/>
      <c r="F37" s="91"/>
      <c r="G37" s="91"/>
      <c r="H37" s="170">
        <v>177818.72</v>
      </c>
      <c r="I37" s="170"/>
      <c r="J37" s="170"/>
      <c r="K37" s="170"/>
      <c r="L37" s="170"/>
      <c r="M37" s="170"/>
      <c r="N37" s="93">
        <f t="shared" si="1"/>
        <v>177818.72</v>
      </c>
    </row>
    <row r="38" spans="4:17" ht="30" x14ac:dyDescent="0.25">
      <c r="D38" s="164" t="s">
        <v>337</v>
      </c>
      <c r="E38" s="91"/>
      <c r="F38" s="91"/>
      <c r="G38" s="91"/>
      <c r="H38" s="171"/>
      <c r="I38" s="170"/>
      <c r="J38" s="170"/>
      <c r="K38" s="170"/>
      <c r="L38" s="170"/>
      <c r="M38" s="170"/>
      <c r="N38" s="93">
        <f t="shared" si="1"/>
        <v>0</v>
      </c>
    </row>
    <row r="39" spans="4:17" ht="30" x14ac:dyDescent="0.25">
      <c r="D39" s="164" t="s">
        <v>338</v>
      </c>
      <c r="E39" s="91"/>
      <c r="F39" s="91"/>
      <c r="G39" s="91"/>
      <c r="H39" s="171"/>
      <c r="I39" s="170"/>
      <c r="J39" s="170"/>
      <c r="K39" s="170"/>
      <c r="L39" s="170"/>
      <c r="M39" s="170">
        <v>1681602.55</v>
      </c>
      <c r="N39" s="93">
        <f t="shared" si="1"/>
        <v>1681602.55</v>
      </c>
    </row>
    <row r="40" spans="4:17" ht="15.75" x14ac:dyDescent="0.25">
      <c r="D40" s="164" t="s">
        <v>339</v>
      </c>
      <c r="E40" s="91"/>
      <c r="F40" s="91"/>
      <c r="G40" s="91"/>
      <c r="H40" s="171"/>
      <c r="I40" s="170"/>
      <c r="J40" s="170"/>
      <c r="K40" s="170"/>
      <c r="L40" s="170"/>
      <c r="M40" s="170"/>
      <c r="N40" s="93">
        <f t="shared" si="1"/>
        <v>0</v>
      </c>
    </row>
    <row r="41" spans="4:17" ht="15.75" x14ac:dyDescent="0.25">
      <c r="D41" s="164" t="s">
        <v>340</v>
      </c>
      <c r="E41" s="91"/>
      <c r="F41" s="91"/>
      <c r="G41" s="91"/>
      <c r="H41" s="171"/>
      <c r="I41" s="170"/>
      <c r="J41" s="170"/>
      <c r="K41" s="170"/>
      <c r="L41" s="170"/>
      <c r="M41" s="170"/>
      <c r="N41" s="93">
        <f t="shared" si="1"/>
        <v>0</v>
      </c>
    </row>
    <row r="42" spans="4:17" ht="15.75" x14ac:dyDescent="0.25">
      <c r="D42" s="164" t="s">
        <v>341</v>
      </c>
      <c r="E42" s="91"/>
      <c r="F42" s="91"/>
      <c r="G42" s="91"/>
      <c r="H42" s="171"/>
      <c r="I42" s="170"/>
      <c r="J42" s="170"/>
      <c r="K42" s="170"/>
      <c r="L42" s="170"/>
      <c r="M42" s="170"/>
      <c r="N42" s="93">
        <f t="shared" si="1"/>
        <v>0</v>
      </c>
    </row>
    <row r="43" spans="4:17" ht="15.75" x14ac:dyDescent="0.25">
      <c r="D43" s="164" t="s">
        <v>342</v>
      </c>
      <c r="E43" s="91"/>
      <c r="F43" s="91"/>
      <c r="G43" s="91"/>
      <c r="H43" s="171"/>
      <c r="I43" s="170"/>
      <c r="J43" s="170"/>
      <c r="K43" s="170"/>
      <c r="L43" s="170"/>
      <c r="M43" s="170"/>
      <c r="N43" s="93">
        <f t="shared" si="1"/>
        <v>0</v>
      </c>
    </row>
    <row r="44" spans="4:17" ht="15.75" x14ac:dyDescent="0.25">
      <c r="D44" s="165" t="s">
        <v>358</v>
      </c>
      <c r="E44" s="93"/>
      <c r="F44" s="93"/>
      <c r="G44" s="93"/>
      <c r="H44" s="171"/>
      <c r="I44" s="171"/>
      <c r="J44" s="171"/>
      <c r="K44" s="171"/>
      <c r="L44" s="171"/>
      <c r="M44" s="171"/>
      <c r="N44" s="93">
        <f t="shared" si="1"/>
        <v>0</v>
      </c>
    </row>
    <row r="45" spans="4:17" ht="15.75" x14ac:dyDescent="0.25">
      <c r="D45" s="95"/>
      <c r="E45" s="98">
        <f>SUM(E33:E44)</f>
        <v>4033303</v>
      </c>
      <c r="F45" s="98"/>
      <c r="G45" s="98"/>
      <c r="H45" s="98">
        <f>SUM(H33:H44)</f>
        <v>376032.72</v>
      </c>
      <c r="I45" s="98"/>
      <c r="J45" s="98"/>
      <c r="K45" s="98"/>
      <c r="L45" s="98"/>
      <c r="M45" s="98">
        <f>SUM(M33:M44)</f>
        <v>3762217.55</v>
      </c>
      <c r="N45" s="98">
        <f>SUM(N33:N44)</f>
        <v>8171553.2699999996</v>
      </c>
      <c r="Q45" s="176"/>
    </row>
    <row r="46" spans="4:17" ht="15.75" x14ac:dyDescent="0.25">
      <c r="D46" s="149"/>
      <c r="E46" s="150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4:17" ht="15.75" x14ac:dyDescent="0.25">
      <c r="D47" s="24" t="s">
        <v>135</v>
      </c>
      <c r="E47" s="185" t="s">
        <v>259</v>
      </c>
      <c r="F47" s="185"/>
      <c r="G47" s="185"/>
      <c r="H47" s="25"/>
      <c r="I47" s="169"/>
      <c r="J47" s="169"/>
      <c r="K47" s="150"/>
      <c r="L47" s="25" t="s">
        <v>260</v>
      </c>
      <c r="M47" s="150"/>
      <c r="N47" s="150"/>
    </row>
    <row r="48" spans="4:17" ht="72.75" customHeight="1" x14ac:dyDescent="0.25">
      <c r="D48" s="26">
        <v>43752</v>
      </c>
      <c r="E48" s="87"/>
      <c r="F48" s="87"/>
      <c r="G48" s="94"/>
      <c r="H48" s="43"/>
      <c r="I48" s="169"/>
      <c r="J48" s="18" t="s">
        <v>138</v>
      </c>
      <c r="K48" s="166"/>
      <c r="L48" s="87"/>
      <c r="M48" s="166"/>
      <c r="N48" s="166"/>
    </row>
    <row r="49" spans="4:14" ht="15.75" x14ac:dyDescent="0.25">
      <c r="D49" s="27"/>
      <c r="E49" s="25"/>
      <c r="F49" s="25"/>
      <c r="G49" s="28"/>
      <c r="H49" s="25"/>
      <c r="I49" s="150"/>
      <c r="J49" s="150"/>
      <c r="K49" s="150"/>
      <c r="L49" s="150"/>
      <c r="M49" s="150"/>
      <c r="N49" s="150"/>
    </row>
    <row r="50" spans="4:14" ht="15.75" x14ac:dyDescent="0.25">
      <c r="D50" s="27"/>
      <c r="E50" s="25"/>
      <c r="F50" s="25"/>
      <c r="G50" s="28"/>
      <c r="H50" s="25"/>
      <c r="I50" s="79"/>
      <c r="J50" s="79"/>
      <c r="K50" s="79"/>
      <c r="L50" s="79"/>
      <c r="M50" s="79"/>
      <c r="N50" s="79"/>
    </row>
    <row r="51" spans="4:14" ht="15.75" x14ac:dyDescent="0.25">
      <c r="D51" s="29"/>
      <c r="E51" s="25"/>
      <c r="F51" s="25"/>
      <c r="G51" s="28"/>
      <c r="H51" s="25"/>
      <c r="I51" s="79"/>
      <c r="J51" s="79"/>
      <c r="K51" s="79"/>
      <c r="L51" s="79"/>
      <c r="M51" s="79"/>
      <c r="N51" s="79"/>
    </row>
    <row r="52" spans="4:14" x14ac:dyDescent="0.25"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4:14" x14ac:dyDescent="0.25">
      <c r="E53" s="79"/>
      <c r="F53" s="79"/>
      <c r="G53" s="79"/>
      <c r="H53" s="79"/>
      <c r="I53" s="79"/>
      <c r="J53" s="79"/>
      <c r="K53" s="79"/>
      <c r="L53" s="79"/>
      <c r="M53" s="79"/>
      <c r="N53" s="79"/>
    </row>
  </sheetData>
  <mergeCells count="25">
    <mergeCell ref="L14:L16"/>
    <mergeCell ref="M14:M16"/>
    <mergeCell ref="N14:N16"/>
    <mergeCell ref="E47:G47"/>
    <mergeCell ref="H30:H32"/>
    <mergeCell ref="K30:K32"/>
    <mergeCell ref="L30:L32"/>
    <mergeCell ref="M30:M32"/>
    <mergeCell ref="N30:N32"/>
    <mergeCell ref="I30:I32"/>
    <mergeCell ref="J30:J32"/>
    <mergeCell ref="E30:E32"/>
    <mergeCell ref="F30:F32"/>
    <mergeCell ref="G30:G32"/>
    <mergeCell ref="D30:D32"/>
    <mergeCell ref="G9:K9"/>
    <mergeCell ref="G10:K10"/>
    <mergeCell ref="D14:D16"/>
    <mergeCell ref="E14:E16"/>
    <mergeCell ref="F14:F16"/>
    <mergeCell ref="G14:G16"/>
    <mergeCell ref="H14:H16"/>
    <mergeCell ref="I14:I16"/>
    <mergeCell ref="J14:J16"/>
    <mergeCell ref="K14:K16"/>
  </mergeCells>
  <pageMargins left="0.25" right="0.25" top="0.75" bottom="0.75" header="0.3" footer="0.3"/>
  <pageSetup paperSize="9" scale="50" fitToWidth="0" fitToHeight="0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Bilans stanja 30.09.2019</vt:lpstr>
      <vt:lpstr>Bilans uspjeha 30.09.2019</vt:lpstr>
      <vt:lpstr>Novcani tok 30.09.2019 </vt:lpstr>
      <vt:lpstr>Promjene na kapitalu 30.09.2019</vt:lpstr>
      <vt:lpstr>'Bilans stanja 30.09.2019'!Print_Area</vt:lpstr>
      <vt:lpstr>'Bilans uspjeha 30.09.2019'!Print_Area</vt:lpstr>
      <vt:lpstr>'Novcani tok 30.09.2019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Radunovic</dc:creator>
  <cp:lastModifiedBy>Vesna Cakić</cp:lastModifiedBy>
  <cp:lastPrinted>2019-10-14T06:28:34Z</cp:lastPrinted>
  <dcterms:created xsi:type="dcterms:W3CDTF">2018-05-15T10:51:55Z</dcterms:created>
  <dcterms:modified xsi:type="dcterms:W3CDTF">2019-10-15T13:23:36Z</dcterms:modified>
</cp:coreProperties>
</file>