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<sst xmlns="http://schemas.openxmlformats.org/spreadsheetml/2006/main" count="422" uniqueCount="358">
  <si>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</si>
  <si>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</si>
  <si>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</si>
  <si>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</si>
  <si>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</si>
  <si>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</si>
  <si>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</si>
  <si>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</si>
  <si>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</si>
  <si>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</si>
  <si>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</si>
  <si>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</si>
  <si>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</si>
  <si>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</si>
  <si>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</si>
  <si>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</si>
  <si>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</si>
  <si>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</si>
  <si>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</si>
  <si>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</si>
  <si>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</si>
  <si>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</si>
  <si>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</si>
  <si>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</si>
  <si>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</si>
  <si>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</si>
  <si>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</si>
  <si>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</si>
  <si>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</si>
  <si>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</si>
  <si>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</si>
  <si>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</si>
  <si>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</si>
  <si>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</si>
  <si>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</si>
  <si>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</si>
  <si>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</si>
  <si>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</si>
  <si>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</si>
  <si>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</si>
  <si>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</si>
  <si>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</si>
  <si>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</si>
  <si>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</si>
  <si>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</si>
  <si>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</si>
  <si>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</si>
  <si>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</si>
  <si>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</si>
  <si>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</si>
  <si>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</si>
  <si>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</si>
  <si>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</si>
  <si>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</si>
  <si>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</si>
  <si>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</si>
  <si>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</si>
  <si>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</si>
  <si>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</si>
  <si>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</si>
  <si>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</si>
  <si>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</si>
  <si>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</si>
  <si>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</si>
  <si>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</si>
  <si>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</si>
  <si>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</si>
  <si>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</si>
  <si>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</si>
  <si>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</si>
  <si>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</si>
  <si>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</si>
  <si>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</si>
  <si>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</si>
  <si>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</si>
  <si>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</si>
  <si>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</si>
  <si>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</si>
  <si>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</si>
  <si>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</si>
  <si>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</si>
  <si>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</si>
  <si>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</si>
  <si>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</si>
  <si>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</si>
  <si>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</si>
  <si>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</si>
  <si>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</si>
  <si>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</si>
  <si>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</si>
  <si>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</si>
  <si>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</si>
  <si>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</si>
  <si>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</si>
  <si>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</si>
  <si>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</si>
  <si>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</si>
  <si>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</si>
  <si>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</si>
  <si>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</si>
  <si>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</si>
  <si>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</si>
  <si>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</si>
  <si>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</si>
  <si>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</si>
  <si>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</si>
  <si>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</si>
  <si>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</si>
  <si>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</si>
  <si>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</si>
  <si>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</si>
  <si>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</si>
  <si>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</si>
  <si>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</si>
  <si>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</si>
  <si>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</si>
  <si>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</si>
  <si>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</si>
  <si>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</si>
  <si>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</si>
  <si>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</si>
  <si>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</si>
  <si>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</si>
  <si>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</si>
  <si>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</si>
  <si>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</si>
  <si>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</si>
  <si>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</si>
  <si>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</si>
  <si>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</si>
  <si>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</si>
  <si>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</si>
  <si>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</si>
  <si>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</si>
  <si>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</si>
  <si>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</si>
  <si>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</si>
  <si>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</si>
  <si>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</si>
  <si>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</si>
  <si>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</si>
  <si>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</si>
  <si>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</si>
  <si>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</si>
  <si>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</si>
  <si>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</si>
  <si>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</si>
  <si>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</si>
  <si>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</si>
  <si>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</si>
  <si>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</si>
  <si>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</si>
  <si>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</si>
  <si>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</si>
  <si>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</si>
  <si>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</si>
  <si>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</si>
  <si>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</si>
  <si>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</si>
  <si>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</si>
  <si>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</si>
  <si>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</si>
  <si>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</si>
  <si>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</si>
  <si>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</si>
  <si>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</si>
  <si>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</si>
  <si>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</si>
  <si>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</si>
  <si>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</si>
  <si>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</si>
  <si>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</si>
  <si>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</si>
  <si>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</si>
  <si>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</si>
  <si>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</si>
  <si>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</si>
  <si>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</si>
  <si>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</si>
  <si>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</si>
  <si>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</si>
  <si>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</si>
  <si>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</si>
  <si>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</si>
  <si>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</si>
  <si>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</si>
  <si>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</si>
  <si>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</si>
  <si>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</si>
  <si>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</si>
  <si>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</si>
  <si>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</si>
  <si>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</si>
  <si>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</si>
  <si>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</si>
  <si>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</si>
  <si>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</si>
  <si>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</si>
  <si>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</si>
  <si>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</si>
  <si>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</si>
  <si>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</si>
  <si>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</si>
  <si>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</si>
  <si>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</si>
  <si>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</si>
  <si>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</si>
  <si>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</si>
  <si>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</si>
  <si>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</si>
  <si>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</si>
  <si>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</si>
  <si>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</si>
  <si>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</si>
  <si>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</si>
  <si>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</si>
  <si>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</si>
  <si>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</si>
  <si>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</si>
  <si>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</si>
  <si>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</si>
  <si>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</si>
  <si>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</si>
  <si>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</si>
  <si>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</si>
  <si>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</si>
  <si>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</si>
  <si>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</si>
  <si>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</si>
  <si>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</si>
  <si>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</si>
  <si>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</si>
  <si>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</si>
  <si>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</si>
  <si>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</si>
  <si>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</si>
  <si>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</si>
  <si>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</si>
  <si>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</si>
  <si>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</si>
  <si>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</si>
  <si>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</si>
  <si>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</si>
  <si>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</si>
  <si>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</si>
  <si>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</si>
  <si>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</si>
  <si>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</si>
  <si>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</si>
  <si>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</si>
  <si>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</si>
  <si>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</si>
  <si>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</si>
  <si>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</si>
  <si>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</si>
  <si>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</si>
  <si>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</si>
  <si>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</si>
  <si>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</si>
  <si>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</si>
  <si>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</si>
  <si>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</si>
  <si>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</si>
  <si>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</si>
  <si>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</si>
  <si>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</si>
  <si>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</si>
  <si>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</si>
  <si>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</si>
  <si>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</si>
  <si>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</si>
  <si>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</si>
  <si>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</si>
  <si>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</si>
  <si>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</si>
  <si>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</si>
  <si>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</si>
  <si>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</si>
  <si>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</si>
  <si>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</si>
  <si>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</si>
  <si>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</si>
  <si>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</si>
  <si>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</si>
  <si>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</si>
  <si>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</si>
  <si>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</si>
  <si>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</si>
  <si>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</si>
  <si>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</si>
  <si>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</si>
  <si>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</si>
  <si>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</si>
  <si>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</si>
  <si>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</si>
  <si>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</si>
  <si>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</si>
  <si>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</si>
  <si>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</si>
  <si>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</si>
  <si>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</si>
  <si>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</si>
  <si>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</si>
  <si>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</si>
  <si>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</si>
  <si>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</si>
  <si>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</si>
  <si>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</si>
  <si>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</si>
  <si>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</si>
  <si>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</si>
  <si>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</si>
  <si>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</si>
  <si>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</si>
  <si>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</si>
  <si>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</si>
  <si>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</si>
  <si>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</si>
  <si>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</si>
  <si>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</si>
  <si>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</si>
  <si>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</si>
  <si>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</si>
  <si>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</si>
  <si>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</si>
  <si>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</si>
  <si>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</si>
  <si>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</si>
  <si>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</si>
  <si>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</si>
  <si>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</si>
  <si>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</si>
  <si>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</si>
  <si>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</si>
  <si>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</si>
  <si>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</si>
  <si>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</si>
  <si>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</si>
  <si>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</si>
  <si>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</si>
  <si>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</si>
  <si>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</si>
  <si>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</si>
  <si>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</si>
  <si>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</si>
  <si>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</si>
  <si>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</si>
  <si>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</si>
  <si>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</si>
  <si>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</si>
  <si>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</si>
  <si>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Stanje na dan 31. decembar tekuće godine</t>
  </si>
  <si>
    <t>od 01.01.2020  do  30.09.2020</t>
  </si>
  <si>
    <t>od   01.01.2020 do 30.09.2020</t>
  </si>
  <si>
    <t>od 01.01.2020  do 30.09.2020</t>
  </si>
  <si>
    <t>Lice odgovorno za sastavljanje bilansa: Ana Dendić</t>
  </si>
  <si>
    <t>Datum, 20.10.2020</t>
  </si>
  <si>
    <t>Podgorici, 20.10.2020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</si>
</sst>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="96" zoomScaleNormal="96" zoomScalePageLayoutView="0" workbookViewId="0" topLeftCell="A76">
      <selection activeCell="H109" sqref="H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352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4219.870000000001</v>
      </c>
      <c r="E11" s="54">
        <f>+E13+E15</f>
        <v>5445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-9652.48</v>
      </c>
      <c r="E15" s="54">
        <v>-8427.35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719649.97</v>
      </c>
      <c r="E16" s="54">
        <f>SUM(E17:E21)</f>
        <v>756860.7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282259.18</v>
      </c>
      <c r="E18" s="54">
        <v>285277.5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-362609.21</v>
      </c>
      <c r="E21" s="54">
        <v>-328416.8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61129128.370000005</v>
      </c>
      <c r="E22" s="54">
        <f>++E23+E35</f>
        <v>59756186.13999999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61129128.370000005</v>
      </c>
      <c r="E23" s="54">
        <f>+E24+E25+E26+E27+E28+E29+E30+E31+E32+E33+E34+E34</f>
        <v>59756186.13999999</v>
      </c>
    </row>
    <row r="24" spans="1:5" ht="30">
      <c r="A24" s="13" t="s">
        <v>76</v>
      </c>
      <c r="B24" s="11" t="s">
        <v>77</v>
      </c>
      <c r="C24" s="58"/>
      <c r="D24" s="54">
        <v>60077418.88</v>
      </c>
      <c r="E24" s="54">
        <v>58778176.29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141117.16</v>
      </c>
      <c r="E28" s="54">
        <v>146056.8</v>
      </c>
    </row>
    <row r="29" spans="1:5" ht="30">
      <c r="A29" s="13" t="s">
        <v>86</v>
      </c>
      <c r="B29" s="12" t="s">
        <v>87</v>
      </c>
      <c r="C29" s="58"/>
      <c r="D29" s="54">
        <v>46539.77</v>
      </c>
      <c r="E29" s="54">
        <v>47926.72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864052.56</v>
      </c>
      <c r="E33" s="54">
        <v>784026.33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1022774.13</v>
      </c>
      <c r="E43" s="54">
        <f>++E44+E45+E52</f>
        <v>1174299.7</v>
      </c>
    </row>
    <row r="44" spans="1:5" ht="15">
      <c r="A44" s="10">
        <v>11</v>
      </c>
      <c r="B44" s="11" t="s">
        <v>108</v>
      </c>
      <c r="C44" s="37"/>
      <c r="D44" s="54">
        <v>810109.79</v>
      </c>
      <c r="E44" s="54">
        <v>920003.6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212664.34</v>
      </c>
      <c r="E45" s="54">
        <f>++E46+E48+E49+E51</f>
        <v>254296.1</v>
      </c>
    </row>
    <row r="46" spans="1:5" ht="15">
      <c r="A46" s="10">
        <v>12</v>
      </c>
      <c r="B46" s="11" t="s">
        <v>110</v>
      </c>
      <c r="C46" s="37"/>
      <c r="D46" s="54">
        <v>182933.13</v>
      </c>
      <c r="E46" s="54">
        <v>242606.73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5">
      <c r="A49" s="10">
        <v>15</v>
      </c>
      <c r="B49" s="11" t="s">
        <v>113</v>
      </c>
      <c r="C49" s="37"/>
      <c r="D49" s="54">
        <v>15138.41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14592.8</v>
      </c>
      <c r="E51" s="54">
        <v>11689.37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341837.82</v>
      </c>
      <c r="E53" s="54">
        <v>357011.69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1030066.15</v>
      </c>
      <c r="E54" s="54">
        <f>+E55+E56</f>
        <v>1219768.52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1030066.15</v>
      </c>
      <c r="E56" s="54">
        <v>1219768.52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64247676.31</v>
      </c>
      <c r="E58" s="54">
        <f>++E57+E54+E53+E43+E39+E22+E16+E11</f>
        <v>63269571.75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15876189.54</v>
      </c>
      <c r="E66" s="54">
        <f>+E74+E75+E67+E68+E73</f>
        <v>17628757.1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-201956.15</v>
      </c>
      <c r="E74" s="54">
        <v>2262783.53</v>
      </c>
    </row>
    <row r="75" spans="1:5" ht="15">
      <c r="A75" s="9" t="s">
        <v>57</v>
      </c>
      <c r="B75" s="11" t="s">
        <v>139</v>
      </c>
      <c r="C75" s="37"/>
      <c r="D75" s="54">
        <f>++D76+D77</f>
        <v>16078145.69</v>
      </c>
      <c r="E75" s="54">
        <f>++E76+E77</f>
        <v>15365973.57</v>
      </c>
    </row>
    <row r="76" spans="1:5" ht="15">
      <c r="A76" s="9" t="s">
        <v>140</v>
      </c>
      <c r="B76" s="11" t="s">
        <v>141</v>
      </c>
      <c r="C76" s="37"/>
      <c r="D76" s="54">
        <v>15065972.57</v>
      </c>
      <c r="E76" s="54">
        <v>12126443.32</v>
      </c>
    </row>
    <row r="77" spans="1:5" ht="15">
      <c r="A77" s="9" t="s">
        <v>142</v>
      </c>
      <c r="B77" s="11" t="s">
        <v>143</v>
      </c>
      <c r="C77" s="37"/>
      <c r="D77" s="54">
        <v>1012173.12</v>
      </c>
      <c r="E77" s="54">
        <v>3239530.25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44342788.17</v>
      </c>
      <c r="E78" s="54">
        <f>++E79+E86+E91</f>
        <v>41050255.449999996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749511.6</v>
      </c>
      <c r="E79" s="54">
        <f>++E80+E81+E82+E83+E84+E85</f>
        <v>860757.94</v>
      </c>
    </row>
    <row r="80" spans="1:5" ht="15">
      <c r="A80" s="9">
        <v>980</v>
      </c>
      <c r="B80" s="11" t="s">
        <v>146</v>
      </c>
      <c r="C80" s="37"/>
      <c r="D80" s="54">
        <v>176202.29</v>
      </c>
      <c r="E80" s="54">
        <v>249224.79</v>
      </c>
    </row>
    <row r="81" spans="1:5" ht="15">
      <c r="A81" s="9">
        <v>982</v>
      </c>
      <c r="B81" s="11" t="s">
        <v>147</v>
      </c>
      <c r="C81" s="37"/>
      <c r="D81" s="54">
        <v>414347.35</v>
      </c>
      <c r="E81" s="54">
        <v>452571.19</v>
      </c>
    </row>
    <row r="82" spans="1:5" ht="15">
      <c r="A82" s="9">
        <v>983</v>
      </c>
      <c r="B82" s="11" t="s">
        <v>148</v>
      </c>
      <c r="C82" s="37"/>
      <c r="D82" s="54">
        <v>158961.96</v>
      </c>
      <c r="E82" s="54">
        <v>158961.96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43593276.57</v>
      </c>
      <c r="E86" s="54">
        <f>++E87+E90</f>
        <v>40189497.51</v>
      </c>
    </row>
    <row r="87" spans="1:5" ht="15">
      <c r="A87" s="9">
        <v>970</v>
      </c>
      <c r="B87" s="11" t="s">
        <v>154</v>
      </c>
      <c r="C87" s="37"/>
      <c r="D87" s="54">
        <v>39756382.75</v>
      </c>
      <c r="E87" s="54">
        <v>36567799.75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3836893.82</v>
      </c>
      <c r="E90" s="54">
        <v>3621697.76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992116.5900000002</v>
      </c>
      <c r="E94" s="54">
        <f>++E95+E96+E97+E98+E99+E100+E101</f>
        <v>1531015.27</v>
      </c>
    </row>
    <row r="95" spans="1:5" ht="15">
      <c r="A95" s="9">
        <v>22</v>
      </c>
      <c r="B95" s="11" t="s">
        <v>162</v>
      </c>
      <c r="C95" s="37"/>
      <c r="D95" s="54">
        <v>596056.67</v>
      </c>
      <c r="E95" s="54">
        <v>422789.7</v>
      </c>
    </row>
    <row r="96" spans="1:5" ht="15">
      <c r="A96" s="9">
        <v>23</v>
      </c>
      <c r="B96" s="11" t="s">
        <v>163</v>
      </c>
      <c r="C96" s="37"/>
      <c r="D96" s="54">
        <v>51260.29</v>
      </c>
      <c r="E96" s="54">
        <v>53150.77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54">
        <v>285000.95</v>
      </c>
      <c r="E99" s="54">
        <v>695959.72</v>
      </c>
    </row>
    <row r="100" spans="1:5" ht="15">
      <c r="A100" s="9">
        <v>21</v>
      </c>
      <c r="B100" s="11" t="s">
        <v>167</v>
      </c>
      <c r="C100" s="37"/>
      <c r="D100" s="54">
        <v>23846.4</v>
      </c>
      <c r="E100" s="54">
        <v>4772.05</v>
      </c>
    </row>
    <row r="101" spans="1:5" ht="15">
      <c r="A101" s="9" t="s">
        <v>168</v>
      </c>
      <c r="B101" s="11" t="s">
        <v>169</v>
      </c>
      <c r="C101" s="58"/>
      <c r="D101" s="54">
        <v>35952.28</v>
      </c>
      <c r="E101" s="54">
        <v>354343.03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36570.58</v>
      </c>
      <c r="E107" s="54">
        <v>59532.5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64247676.31</v>
      </c>
      <c r="E108" s="54">
        <f>++E107+E94+E78+E66+E63</f>
        <v>63269571.75</v>
      </c>
    </row>
    <row r="110" spans="1:2" ht="15">
      <c r="A110" s="63" t="s">
        <v>355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356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4">
      <selection activeCell="A119" sqref="A119:IV12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353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5779692.5600000005</v>
      </c>
      <c r="E10" s="55">
        <f>++E11+E20</f>
        <v>4444553.05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5755712.2700000005</v>
      </c>
      <c r="E11" s="55">
        <f>+E12+E13+E14+E15+E16+E17+E18+E19</f>
        <v>4419848.52</v>
      </c>
    </row>
    <row r="12" spans="1:5" ht="15">
      <c r="A12" s="19">
        <v>750</v>
      </c>
      <c r="B12" s="21" t="s">
        <v>181</v>
      </c>
      <c r="C12" s="38"/>
      <c r="D12" s="55">
        <v>5953631.86</v>
      </c>
      <c r="E12" s="55">
        <v>4598070.05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-265692.24</v>
      </c>
      <c r="E16" s="55">
        <v>-238054.78</v>
      </c>
    </row>
    <row r="17" spans="1:5" ht="15">
      <c r="A17" s="19">
        <v>756</v>
      </c>
      <c r="B17" s="21" t="s">
        <v>186</v>
      </c>
      <c r="C17" s="38"/>
      <c r="D17" s="55">
        <v>73022.5</v>
      </c>
      <c r="E17" s="55">
        <v>61247.97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-5249.85</v>
      </c>
      <c r="E19" s="55">
        <v>-1414.72</v>
      </c>
    </row>
    <row r="20" spans="1:5" ht="15">
      <c r="A20" s="19"/>
      <c r="B20" s="20" t="s">
        <v>189</v>
      </c>
      <c r="C20" s="58">
        <v>17</v>
      </c>
      <c r="D20" s="55">
        <f>+D21+D22+O11+D23+D24</f>
        <v>23980.29</v>
      </c>
      <c r="E20" s="55">
        <f>+E21+E22+P11+E23+E24</f>
        <v>24704.53</v>
      </c>
    </row>
    <row r="21" spans="1:5" ht="15">
      <c r="A21" s="19">
        <v>760</v>
      </c>
      <c r="B21" s="21" t="s">
        <v>190</v>
      </c>
      <c r="C21" s="38"/>
      <c r="D21" s="55">
        <v>11943.64</v>
      </c>
      <c r="E21" s="55">
        <v>13270.03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12036.65</v>
      </c>
      <c r="E24" s="55">
        <v>11434.5</v>
      </c>
    </row>
    <row r="25" spans="1:5" ht="15.75" customHeight="1">
      <c r="A25" s="19"/>
      <c r="B25" s="20" t="s">
        <v>194</v>
      </c>
      <c r="C25" s="38"/>
      <c r="D25" s="55">
        <f>++D26+D37+D43</f>
        <v>5313782.99</v>
      </c>
      <c r="E25" s="55">
        <f>++E26+E37+E43</f>
        <v>4015661.45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1842513.2</v>
      </c>
      <c r="E26" s="55">
        <f>SUM(E27:E36)</f>
        <v>1900175.07</v>
      </c>
    </row>
    <row r="27" spans="1:5" ht="15.75" customHeight="1">
      <c r="A27" s="19">
        <v>400</v>
      </c>
      <c r="B27" s="21" t="s">
        <v>196</v>
      </c>
      <c r="C27" s="58"/>
      <c r="D27" s="55">
        <v>2018939.07</v>
      </c>
      <c r="E27" s="55">
        <v>1806026.68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-143229.63</v>
      </c>
      <c r="E31" s="55">
        <v>-90801.22</v>
      </c>
    </row>
    <row r="32" spans="1:5" ht="19.5" customHeight="1">
      <c r="A32" s="19">
        <v>405</v>
      </c>
      <c r="B32" s="21" t="s">
        <v>201</v>
      </c>
      <c r="C32" s="58"/>
      <c r="D32" s="55">
        <v>-38223.84</v>
      </c>
      <c r="E32" s="55">
        <v>184742.32</v>
      </c>
    </row>
    <row r="33" spans="1:5" ht="27.75" customHeight="1">
      <c r="A33" s="19">
        <v>406</v>
      </c>
      <c r="B33" s="21" t="s">
        <v>202</v>
      </c>
      <c r="C33" s="58"/>
      <c r="D33" s="55">
        <v>5027.6</v>
      </c>
      <c r="E33" s="55">
        <v>207.3</v>
      </c>
    </row>
    <row r="34" spans="1:5" ht="18.75" customHeight="1">
      <c r="A34" s="19">
        <v>407</v>
      </c>
      <c r="B34" s="21" t="s">
        <v>203</v>
      </c>
      <c r="C34" s="58"/>
      <c r="D34" s="55">
        <v>0</v>
      </c>
      <c r="E34" s="38">
        <v>-0.01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0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3379799.46</v>
      </c>
      <c r="E37" s="55">
        <f>SUM(E38:E42)</f>
        <v>2039093.29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3324630.1</v>
      </c>
      <c r="E39" s="55">
        <v>2008781.76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55169.36</v>
      </c>
      <c r="E42" s="55">
        <v>30311.53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91470.33</v>
      </c>
      <c r="E43" s="55">
        <f>SUM(E44:E52)</f>
        <v>76393.09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53367.46</v>
      </c>
      <c r="E47" s="55">
        <v>52214.67</v>
      </c>
    </row>
    <row r="48" spans="1:5" ht="17.25" customHeight="1">
      <c r="A48" s="19">
        <v>424</v>
      </c>
      <c r="B48" s="21" t="s">
        <v>219</v>
      </c>
      <c r="C48" s="58"/>
      <c r="D48" s="55">
        <v>37499.61</v>
      </c>
      <c r="E48" s="55">
        <v>23505.36</v>
      </c>
    </row>
    <row r="49" spans="1:5" ht="16.5" customHeight="1">
      <c r="A49" s="19">
        <v>429</v>
      </c>
      <c r="B49" s="21" t="s">
        <v>220</v>
      </c>
      <c r="C49" s="58"/>
      <c r="D49" s="38">
        <v>603.26</v>
      </c>
      <c r="E49" s="38">
        <v>673.06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465909.5700000003</v>
      </c>
      <c r="E53" s="55">
        <f>++E10-E25</f>
        <v>428891.5999999996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828228.52</v>
      </c>
      <c r="E54" s="55">
        <f>++E55+E56+E57+E58+E62+E67+E74-E75</f>
        <v>985755.01</v>
      </c>
    </row>
    <row r="55" spans="1:5" ht="18.75" customHeight="1">
      <c r="A55" s="19"/>
      <c r="B55" s="20" t="s">
        <v>226</v>
      </c>
      <c r="C55" s="58"/>
      <c r="D55" s="55">
        <v>427317.56</v>
      </c>
      <c r="E55" s="55">
        <v>480502.48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44775.96</v>
      </c>
      <c r="E57" s="55">
        <v>45308.76</v>
      </c>
    </row>
    <row r="58" spans="1:5" ht="15">
      <c r="A58" s="18"/>
      <c r="B58" s="20" t="s">
        <v>229</v>
      </c>
      <c r="C58" s="58"/>
      <c r="D58" s="55">
        <f>++D59+D60+D61</f>
        <v>253635.47</v>
      </c>
      <c r="E58" s="55">
        <f>++E59+E60+E61</f>
        <v>250220.88999999998</v>
      </c>
    </row>
    <row r="59" spans="1:5" ht="18" customHeight="1">
      <c r="A59" s="19"/>
      <c r="B59" s="21" t="s">
        <v>230</v>
      </c>
      <c r="C59" s="58"/>
      <c r="D59" s="55">
        <v>223372.44</v>
      </c>
      <c r="E59" s="55">
        <v>207840.11</v>
      </c>
    </row>
    <row r="60" spans="1:5" ht="15">
      <c r="A60" s="19"/>
      <c r="B60" s="21" t="s">
        <v>231</v>
      </c>
      <c r="C60" s="58"/>
      <c r="D60" s="55">
        <v>23286.16</v>
      </c>
      <c r="E60" s="55">
        <v>26072.44</v>
      </c>
    </row>
    <row r="61" spans="1:5" ht="15">
      <c r="A61" s="19"/>
      <c r="B61" s="21" t="s">
        <v>232</v>
      </c>
      <c r="C61" s="58"/>
      <c r="D61" s="55">
        <v>6976.87</v>
      </c>
      <c r="E61" s="55">
        <v>16308.34</v>
      </c>
    </row>
    <row r="62" spans="1:5" ht="15">
      <c r="A62" s="18"/>
      <c r="B62" s="20" t="s">
        <v>233</v>
      </c>
      <c r="C62" s="58"/>
      <c r="D62" s="55">
        <f>++D63+D64+D65+D66</f>
        <v>17483.199999999997</v>
      </c>
      <c r="E62" s="55">
        <f>++E63+E64+E65+E66</f>
        <v>19789.92</v>
      </c>
    </row>
    <row r="63" spans="1:5" ht="30">
      <c r="A63" s="19"/>
      <c r="B63" s="21" t="s">
        <v>234</v>
      </c>
      <c r="C63" s="58"/>
      <c r="D63" s="55">
        <v>2966.91</v>
      </c>
      <c r="E63" s="55">
        <v>4601.98</v>
      </c>
    </row>
    <row r="64" spans="1:5" ht="14.25" customHeight="1">
      <c r="A64" s="19"/>
      <c r="B64" s="21" t="s">
        <v>235</v>
      </c>
      <c r="C64" s="58"/>
      <c r="D64" s="55">
        <v>4648.73</v>
      </c>
      <c r="E64" s="55">
        <v>5434.42</v>
      </c>
    </row>
    <row r="65" spans="1:5" ht="15.75" customHeight="1">
      <c r="A65" s="19"/>
      <c r="B65" s="21" t="s">
        <v>236</v>
      </c>
      <c r="C65" s="58"/>
      <c r="D65" s="55">
        <v>7567.37</v>
      </c>
      <c r="E65" s="55">
        <v>8193.83</v>
      </c>
    </row>
    <row r="66" spans="1:5" ht="15">
      <c r="A66" s="19"/>
      <c r="B66" s="21" t="s">
        <v>237</v>
      </c>
      <c r="C66" s="58"/>
      <c r="D66" s="55">
        <v>2300.19</v>
      </c>
      <c r="E66" s="55">
        <v>1559.69</v>
      </c>
    </row>
    <row r="67" spans="1:5" ht="15">
      <c r="A67" s="18"/>
      <c r="B67" s="20" t="s">
        <v>238</v>
      </c>
      <c r="C67" s="58"/>
      <c r="D67" s="55">
        <f>++D68+D69+D70+D71+D72+D73</f>
        <v>137547.62</v>
      </c>
      <c r="E67" s="55">
        <f>++E68+E69+E70+E71+E72+E73</f>
        <v>168272.36000000002</v>
      </c>
    </row>
    <row r="68" spans="1:5" ht="44.25" customHeight="1">
      <c r="A68" s="19"/>
      <c r="B68" s="21" t="s">
        <v>239</v>
      </c>
      <c r="C68" s="58"/>
      <c r="D68" s="55">
        <v>26598.17</v>
      </c>
      <c r="E68" s="55">
        <v>33588.91</v>
      </c>
    </row>
    <row r="69" spans="1:5" ht="15.75" customHeight="1">
      <c r="A69" s="19"/>
      <c r="B69" s="21" t="s">
        <v>240</v>
      </c>
      <c r="C69" s="58"/>
      <c r="D69" s="55"/>
      <c r="E69" s="55">
        <v>0</v>
      </c>
    </row>
    <row r="70" spans="1:5" ht="15.75" customHeight="1">
      <c r="A70" s="19"/>
      <c r="B70" s="21" t="s">
        <v>241</v>
      </c>
      <c r="C70" s="58"/>
      <c r="D70" s="55">
        <v>21840.69</v>
      </c>
      <c r="E70" s="55">
        <v>38701.63</v>
      </c>
    </row>
    <row r="71" spans="1:5" ht="15.75" customHeight="1">
      <c r="A71" s="19"/>
      <c r="B71" s="21" t="s">
        <v>242</v>
      </c>
      <c r="C71" s="58"/>
      <c r="D71" s="55">
        <v>1279.02</v>
      </c>
      <c r="E71" s="55">
        <v>1192.98</v>
      </c>
    </row>
    <row r="72" spans="1:5" ht="15.75" customHeight="1">
      <c r="A72" s="19"/>
      <c r="B72" s="21" t="s">
        <v>243</v>
      </c>
      <c r="C72" s="58"/>
      <c r="D72" s="55">
        <v>23743.77</v>
      </c>
      <c r="E72" s="55">
        <v>35801.16</v>
      </c>
    </row>
    <row r="73" spans="1:5" ht="15.75" customHeight="1">
      <c r="A73" s="19"/>
      <c r="B73" s="21" t="s">
        <v>244</v>
      </c>
      <c r="C73" s="58"/>
      <c r="D73" s="55">
        <v>64085.97</v>
      </c>
      <c r="E73" s="55">
        <v>58987.68</v>
      </c>
    </row>
    <row r="74" spans="1:5" ht="15.75" customHeight="1">
      <c r="A74" s="19"/>
      <c r="B74" s="20" t="s">
        <v>245</v>
      </c>
      <c r="C74" s="58"/>
      <c r="D74" s="55">
        <v>18671.05</v>
      </c>
      <c r="E74" s="55">
        <v>85495.56</v>
      </c>
    </row>
    <row r="75" spans="1:5" ht="15.75" customHeight="1">
      <c r="A75" s="19">
        <v>706</v>
      </c>
      <c r="B75" s="20" t="s">
        <v>246</v>
      </c>
      <c r="C75" s="58"/>
      <c r="D75" s="55">
        <v>71202.34</v>
      </c>
      <c r="E75" s="55">
        <v>63834.96</v>
      </c>
    </row>
    <row r="76" spans="1:5" ht="15.75" customHeight="1">
      <c r="A76" s="19"/>
      <c r="B76" s="20" t="s">
        <v>247</v>
      </c>
      <c r="C76" s="58"/>
      <c r="D76" s="55">
        <f>++D53-D54</f>
        <v>-362318.9499999997</v>
      </c>
      <c r="E76" s="55">
        <f>++E53-E54</f>
        <v>-556863.4100000004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1374492.0699999998</v>
      </c>
      <c r="E77" s="55">
        <f>++E92+E109</f>
        <v>3039218.59</v>
      </c>
    </row>
    <row r="78" spans="1:5" ht="31.5" customHeight="1">
      <c r="A78" s="19"/>
      <c r="B78" s="20" t="s">
        <v>249</v>
      </c>
      <c r="C78" s="58"/>
      <c r="D78" s="55">
        <f>+SUM(D79:D84)</f>
        <v>1084956.64</v>
      </c>
      <c r="E78" s="55">
        <f>+SUM(E79:E84)</f>
        <v>2065964.81</v>
      </c>
    </row>
    <row r="79" spans="1:5" ht="15.75" customHeight="1">
      <c r="A79" s="19">
        <v>770</v>
      </c>
      <c r="B79" s="21" t="s">
        <v>250</v>
      </c>
      <c r="C79" s="58"/>
      <c r="D79" s="55">
        <v>1084956.64</v>
      </c>
      <c r="E79" s="55">
        <v>2052271.76</v>
      </c>
    </row>
    <row r="80" spans="1:5" ht="29.25" customHeight="1">
      <c r="A80" s="19">
        <v>771</v>
      </c>
      <c r="B80" s="21" t="s">
        <v>251</v>
      </c>
      <c r="C80" s="58"/>
      <c r="D80" s="55">
        <v>0</v>
      </c>
      <c r="E80" s="55">
        <v>13693.05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154332.35</v>
      </c>
      <c r="E85" s="55">
        <f>SUM(E86:E91)</f>
        <v>13966.24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8354</v>
      </c>
      <c r="E87" s="55">
        <v>13966.24</v>
      </c>
    </row>
    <row r="88" spans="1:5" ht="18.75" customHeight="1">
      <c r="A88" s="19">
        <v>734</v>
      </c>
      <c r="B88" s="21" t="s">
        <v>260</v>
      </c>
      <c r="C88" s="58"/>
      <c r="D88" s="55">
        <v>145978.35</v>
      </c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930624.2899999999</v>
      </c>
      <c r="E92" s="55">
        <f>++E78-E85</f>
        <v>2051998.57</v>
      </c>
    </row>
    <row r="93" spans="1:5" ht="32.25" customHeight="1">
      <c r="A93" s="19"/>
      <c r="B93" s="20" t="s">
        <v>267</v>
      </c>
      <c r="C93" s="58"/>
      <c r="D93" s="55">
        <f>++D94+D95+D99+D100</f>
        <v>447295.31</v>
      </c>
      <c r="E93" s="55">
        <f>++E94+E95+E99+E100</f>
        <v>989532.1699999999</v>
      </c>
    </row>
    <row r="94" spans="1:5" ht="17.25" customHeight="1">
      <c r="A94" s="19">
        <v>770</v>
      </c>
      <c r="B94" s="21" t="s">
        <v>268</v>
      </c>
      <c r="C94" s="58"/>
      <c r="D94" s="55">
        <v>423893.79</v>
      </c>
      <c r="E94" s="55">
        <v>-487316.94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>
        <v>1456703.4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3600</v>
      </c>
      <c r="E99" s="55">
        <v>3600</v>
      </c>
    </row>
    <row r="100" spans="1:5" ht="15" customHeight="1">
      <c r="A100" s="22" t="s">
        <v>276</v>
      </c>
      <c r="B100" s="21" t="s">
        <v>277</v>
      </c>
      <c r="C100" s="58"/>
      <c r="D100" s="55">
        <v>19801.52</v>
      </c>
      <c r="E100" s="55">
        <v>16545.71</v>
      </c>
    </row>
    <row r="101" spans="1:5" ht="37.5" customHeight="1">
      <c r="A101" s="19"/>
      <c r="B101" s="20" t="s">
        <v>278</v>
      </c>
      <c r="C101" s="58"/>
      <c r="D101" s="55">
        <f>++D105+D106+D108+D102</f>
        <v>3427.5299999999997</v>
      </c>
      <c r="E101" s="55">
        <f>+E102+E105+E106+E108</f>
        <v>2312.15</v>
      </c>
    </row>
    <row r="102" spans="1:5" ht="18" customHeight="1">
      <c r="A102" s="19">
        <v>730</v>
      </c>
      <c r="B102" s="21" t="s">
        <v>279</v>
      </c>
      <c r="C102" s="58"/>
      <c r="D102" s="55">
        <v>0</v>
      </c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1989.17</v>
      </c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55">
        <v>1386.95</v>
      </c>
      <c r="E106" s="55">
        <v>1386.95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51.41</v>
      </c>
      <c r="E108" s="38">
        <v>925.2</v>
      </c>
    </row>
    <row r="109" spans="1:5" ht="36" customHeight="1">
      <c r="A109" s="19"/>
      <c r="B109" s="20" t="s">
        <v>288</v>
      </c>
      <c r="C109" s="58"/>
      <c r="D109" s="55">
        <f>+D93-D101</f>
        <v>443867.77999999997</v>
      </c>
      <c r="E109" s="55">
        <f>+E93-E101</f>
        <v>987220.0199999999</v>
      </c>
    </row>
    <row r="110" spans="1:5" ht="32.25" customHeight="1">
      <c r="A110" s="19"/>
      <c r="B110" s="20" t="s">
        <v>289</v>
      </c>
      <c r="C110" s="58"/>
      <c r="D110" s="55">
        <f>++D76+D77</f>
        <v>1012173.1200000001</v>
      </c>
      <c r="E110" s="55">
        <f>++E76+E77</f>
        <v>2482355.1799999997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0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1012173.1200000001</v>
      </c>
      <c r="E114" s="55">
        <f>++E110-E111</f>
        <v>2482355.1799999997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355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356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="115" zoomScaleNormal="115" zoomScalePageLayoutView="0" workbookViewId="0" topLeftCell="A40">
      <selection activeCell="D68" sqref="D6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354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5903186.66</v>
      </c>
      <c r="E11" s="56">
        <f>+SUM(E12:E15)</f>
        <v>7196743.989999998</v>
      </c>
    </row>
    <row r="12" spans="1:5" ht="17.25" customHeight="1">
      <c r="A12" s="31"/>
      <c r="B12" s="32" t="s">
        <v>8</v>
      </c>
      <c r="C12" s="46"/>
      <c r="D12" s="56">
        <v>5882507.5</v>
      </c>
      <c r="E12" s="56">
        <v>6885858.259999999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20679.16</v>
      </c>
      <c r="E14" s="56">
        <v>310885.73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3045290.51</v>
      </c>
      <c r="E16" s="56">
        <f>+SUM(E17:E24)</f>
        <v>4532207.5</v>
      </c>
    </row>
    <row r="17" spans="1:5" ht="26.25">
      <c r="A17" s="19"/>
      <c r="B17" s="32" t="s">
        <v>13</v>
      </c>
      <c r="C17" s="46"/>
      <c r="D17" s="56">
        <v>1771677.92</v>
      </c>
      <c r="E17" s="56">
        <v>2521014.12</v>
      </c>
    </row>
    <row r="18" spans="1:5" ht="26.25">
      <c r="A18" s="19"/>
      <c r="B18" s="32" t="s">
        <v>14</v>
      </c>
      <c r="C18" s="46"/>
      <c r="D18" s="56">
        <v>53150.76</v>
      </c>
      <c r="E18" s="56">
        <v>127497.35</v>
      </c>
    </row>
    <row r="19" spans="1:5" ht="26.25">
      <c r="A19" s="19"/>
      <c r="B19" s="32" t="s">
        <v>15</v>
      </c>
      <c r="C19" s="46"/>
      <c r="D19" s="56">
        <v>212113.63999999998</v>
      </c>
      <c r="E19" s="56">
        <v>344016.24</v>
      </c>
    </row>
    <row r="20" spans="1:5" ht="15">
      <c r="A20" s="19"/>
      <c r="B20" s="32" t="s">
        <v>16</v>
      </c>
      <c r="C20" s="46"/>
      <c r="D20" s="56">
        <v>348552.44</v>
      </c>
      <c r="E20" s="56">
        <v>343999.9199999999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431721.95999999996</v>
      </c>
      <c r="E22" s="56">
        <v>654704.1899999998</v>
      </c>
    </row>
    <row r="23" spans="1:5" ht="15">
      <c r="A23" s="19"/>
      <c r="B23" s="32" t="s">
        <v>19</v>
      </c>
      <c r="C23" s="46"/>
      <c r="D23" s="56">
        <v>228073.79</v>
      </c>
      <c r="E23" s="56">
        <v>540975.6799999999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2857896.1500000004</v>
      </c>
      <c r="E25" s="56">
        <f>++E11-E16</f>
        <v>2664536.4899999984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1707923.68</v>
      </c>
      <c r="E27" s="56">
        <f>+SUM(E28:E32)</f>
        <v>29680194.580000002</v>
      </c>
    </row>
    <row r="28" spans="1:5" ht="15">
      <c r="A28" s="31"/>
      <c r="B28" s="30" t="s">
        <v>25</v>
      </c>
      <c r="C28" s="46"/>
      <c r="D28" s="56">
        <v>0</v>
      </c>
      <c r="E28" s="56">
        <v>26617392</v>
      </c>
    </row>
    <row r="29" spans="1:5" ht="15">
      <c r="A29" s="31"/>
      <c r="B29" s="30" t="s">
        <v>26</v>
      </c>
      <c r="C29" s="46"/>
      <c r="D29" s="56">
        <v>1693771.25</v>
      </c>
      <c r="E29" s="56">
        <v>2370005.5600000005</v>
      </c>
    </row>
    <row r="30" spans="1:5" ht="15">
      <c r="A30" s="31"/>
      <c r="B30" s="30" t="s">
        <v>27</v>
      </c>
      <c r="C30" s="46"/>
      <c r="D30" s="56">
        <v>0</v>
      </c>
      <c r="E30" s="56">
        <v>0</v>
      </c>
    </row>
    <row r="31" spans="1:5" ht="15">
      <c r="A31" s="31"/>
      <c r="B31" s="32" t="s">
        <v>28</v>
      </c>
      <c r="C31" s="46"/>
      <c r="D31" s="56">
        <v>3600</v>
      </c>
      <c r="E31" s="56">
        <v>4850</v>
      </c>
    </row>
    <row r="32" spans="1:5" ht="15">
      <c r="A32" s="31"/>
      <c r="B32" s="32" t="s">
        <v>29</v>
      </c>
      <c r="C32" s="46"/>
      <c r="D32" s="56">
        <v>10552.43</v>
      </c>
      <c r="E32" s="56">
        <v>687947.02</v>
      </c>
    </row>
    <row r="33" spans="1:5" ht="15">
      <c r="A33" s="28">
        <v>2</v>
      </c>
      <c r="B33" s="29" t="s">
        <v>30</v>
      </c>
      <c r="C33" s="46"/>
      <c r="D33" s="56">
        <f>+SUM(D34:D41)</f>
        <v>3977764.75</v>
      </c>
      <c r="E33" s="56">
        <f>+SUM(E34:E41)</f>
        <v>32305844.15</v>
      </c>
    </row>
    <row r="34" spans="1:5" ht="26.25">
      <c r="A34" s="31"/>
      <c r="B34" s="32" t="s">
        <v>31</v>
      </c>
      <c r="C34" s="46"/>
      <c r="D34" s="56">
        <v>3977764.75</v>
      </c>
      <c r="E34" s="56">
        <v>31806044.15</v>
      </c>
    </row>
    <row r="35" spans="1:5" ht="26.25">
      <c r="A35" s="31"/>
      <c r="B35" s="32" t="s">
        <v>32</v>
      </c>
      <c r="C35" s="46"/>
      <c r="D35" s="56">
        <v>0</v>
      </c>
      <c r="E35" s="56">
        <v>499800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-2269841.0700000003</v>
      </c>
      <c r="E42" s="56">
        <f>++E27-E33</f>
        <v>-2625649.5699999966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20900000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>
        <v>20900000</v>
      </c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697948.89</v>
      </c>
      <c r="E49" s="56">
        <f>+E50+E51+E52+E53</f>
        <v>20633000.95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>
        <v>68000</v>
      </c>
    </row>
    <row r="52" spans="1:5" ht="15">
      <c r="A52" s="31"/>
      <c r="B52" s="32" t="s">
        <v>50</v>
      </c>
      <c r="C52" s="46"/>
      <c r="D52" s="56">
        <v>697948.89</v>
      </c>
      <c r="E52" s="56">
        <v>20280000</v>
      </c>
    </row>
    <row r="53" spans="1:5" ht="15">
      <c r="A53" s="31"/>
      <c r="B53" s="32" t="s">
        <v>51</v>
      </c>
      <c r="C53" s="46"/>
      <c r="D53" s="56"/>
      <c r="E53" s="56">
        <v>285000.95</v>
      </c>
    </row>
    <row r="54" spans="1:5" ht="15">
      <c r="A54" s="28">
        <v>3</v>
      </c>
      <c r="B54" s="29" t="s">
        <v>52</v>
      </c>
      <c r="C54" s="46"/>
      <c r="D54" s="56">
        <f>+D44-D49</f>
        <v>-697948.89</v>
      </c>
      <c r="E54" s="56">
        <f>+E44-E49</f>
        <v>266999.05000000075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-109893.80999999994</v>
      </c>
      <c r="E56" s="56">
        <f>++E25+E42+E54</f>
        <v>305885.97000000253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810109.7899999978</v>
      </c>
      <c r="E58" s="56">
        <f>++E59+E11-E16+E27-E33+E44-E49</f>
        <v>920003.5999999978</v>
      </c>
    </row>
    <row r="59" spans="1:5" ht="15">
      <c r="A59" s="30"/>
      <c r="B59" s="34" t="s">
        <v>56</v>
      </c>
      <c r="C59" s="46"/>
      <c r="D59" s="56">
        <f>++E58</f>
        <v>920003.5999999978</v>
      </c>
      <c r="E59" s="56">
        <v>614117.6299999952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355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3">
      <selection activeCell="D36" sqref="D36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354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1183324.91</v>
      </c>
      <c r="F8" s="38"/>
      <c r="G8" s="38"/>
      <c r="H8" s="38"/>
      <c r="I8" s="38"/>
      <c r="J8" s="55">
        <v>12426444.32</v>
      </c>
      <c r="K8" s="55">
        <f>++J8+I8+H8+G8+F8+E8+D8+C8+B8</f>
        <v>16609780.66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1079458.62</v>
      </c>
      <c r="F12" s="38"/>
      <c r="G12" s="38"/>
      <c r="H12" s="38"/>
      <c r="I12" s="38"/>
      <c r="J12" s="38"/>
      <c r="K12" s="55">
        <f>++J12+I12+H12+G12+F12+E12+D12+C12+B12</f>
        <v>1079458.62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3239530.25</v>
      </c>
      <c r="K15" s="55">
        <f>++J15+I15+H15+G15+F15+E15+D15+C15+B15</f>
        <v>3239530.25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2262783.53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15365973.57</v>
      </c>
      <c r="K19" s="55">
        <f>++J19+I19+H19+G19+F19+E19+D19+C19+B19</f>
        <v>20628768.53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2262783.53</v>
      </c>
      <c r="F22" s="38"/>
      <c r="G22" s="38"/>
      <c r="H22" s="38"/>
      <c r="I22" s="38"/>
      <c r="J22" s="55">
        <f>++J19</f>
        <v>15365973.57</v>
      </c>
      <c r="K22" s="55">
        <f>++J22+I22+H22+G22+F22+E22+D22+C22+B22</f>
        <v>20628768.53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60">
        <v>-2464739.68</v>
      </c>
      <c r="F26" s="38"/>
      <c r="G26" s="38"/>
      <c r="H26" s="38"/>
      <c r="I26" s="38"/>
      <c r="J26" s="38"/>
      <c r="K26" s="55">
        <f>++J26+I26+H26+G26+F26+E26+D26+C26+B26</f>
        <v>-2464739.68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1012173.12</v>
      </c>
      <c r="K29" s="55">
        <f>++J29+I29+H29+G29+F29+E29+D29+C29+B29</f>
        <v>1012173.12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351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-201956.15000000037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16078145.69</v>
      </c>
      <c r="K33" s="55">
        <f>++J33+I33+H33+G33+F33+E33+D33+C33+B33</f>
        <v>18876200.97</v>
      </c>
      <c r="L33" s="61"/>
    </row>
    <row r="34" ht="15">
      <c r="E34" s="60"/>
    </row>
    <row r="35" spans="1:5" ht="15">
      <c r="A35" s="63" t="s">
        <v>355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356</v>
      </c>
      <c r="B39" s="39"/>
      <c r="C39" s="39"/>
      <c r="E39" s="60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2020-10-20T08:22:48Z</cp:lastPrinted>
  <dcterms:created xsi:type="dcterms:W3CDTF">2012-02-03T11:53:42Z</dcterms:created>
  <dcterms:modified xsi:type="dcterms:W3CDTF">2020-10-20T08:23:41Z</dcterms:modified>
  <cp:category/>
  <cp:version/>
  <cp:contentType/>
  <cp:contentStatus/>
</cp:coreProperties>
</file>