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U0014\Desktop\"/>
    </mc:Choice>
  </mc:AlternateContent>
  <xr:revisionPtr revIDLastSave="0" documentId="13_ncr:1_{CC7065D7-A293-48F5-A988-6F94160FDCFE}" xr6:coauthVersionLast="45" xr6:coauthVersionMax="45" xr10:uidLastSave="{00000000-0000-0000-0000-000000000000}"/>
  <bookViews>
    <workbookView xWindow="-120" yWindow="-120" windowWidth="24240" windowHeight="13140" activeTab="2" xr2:uid="{248BAEED-4B96-40CF-B56D-108840FA3BD7}"/>
  </bookViews>
  <sheets>
    <sheet name="BS-2020" sheetId="2" r:id="rId1"/>
    <sheet name="BU-2020" sheetId="1" r:id="rId2"/>
    <sheet name="BNT (2)" sheetId="3" r:id="rId3"/>
    <sheet name="PNK" sheetId="4" r:id="rId4"/>
  </sheets>
  <externalReferences>
    <externalReference r:id="rId5"/>
    <externalReference r:id="rId6"/>
    <externalReference r:id="rId7"/>
  </externalReferences>
  <definedNames>
    <definedName name="tmptraz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3" l="1"/>
  <c r="B36" i="4"/>
  <c r="C64" i="3"/>
  <c r="B120" i="1"/>
  <c r="K30" i="4" l="1"/>
  <c r="L30" i="4" s="1"/>
  <c r="K23" i="4"/>
  <c r="K34" i="4" s="1"/>
  <c r="C23" i="4"/>
  <c r="L23" i="4" s="1"/>
  <c r="F62" i="3"/>
  <c r="F52" i="3"/>
  <c r="F57" i="3" s="1"/>
  <c r="F36" i="3"/>
  <c r="F45" i="3" s="1"/>
  <c r="F30" i="3"/>
  <c r="F19" i="3"/>
  <c r="F14" i="3"/>
  <c r="F28" i="3" s="1"/>
  <c r="C34" i="4" l="1"/>
  <c r="L34" i="4" s="1"/>
  <c r="F59" i="3"/>
  <c r="F61" i="3" s="1"/>
  <c r="E108" i="2" l="1"/>
  <c r="E102" i="2"/>
  <c r="E101" i="2"/>
  <c r="E99" i="2"/>
  <c r="E97" i="2"/>
  <c r="E96" i="2"/>
  <c r="E93" i="2"/>
  <c r="E92" i="2" s="1"/>
  <c r="E86" i="2"/>
  <c r="E84" i="2"/>
  <c r="E83" i="2"/>
  <c r="E82" i="2"/>
  <c r="E81" i="2"/>
  <c r="E77" i="2"/>
  <c r="E76" i="2"/>
  <c r="E67" i="2" s="1"/>
  <c r="E65" i="2"/>
  <c r="E64" i="2" s="1"/>
  <c r="E58" i="2"/>
  <c r="E57" i="2"/>
  <c r="E56" i="2"/>
  <c r="E55" i="2" s="1"/>
  <c r="E54" i="2"/>
  <c r="E52" i="2"/>
  <c r="E51" i="2"/>
  <c r="E50" i="2"/>
  <c r="E47" i="2"/>
  <c r="E45" i="2"/>
  <c r="E43" i="2"/>
  <c r="E42" i="2"/>
  <c r="E41" i="2"/>
  <c r="E40" i="2"/>
  <c r="E31" i="2"/>
  <c r="E29" i="2"/>
  <c r="E25" i="2"/>
  <c r="E24" i="2"/>
  <c r="E23" i="2" s="1"/>
  <c r="E22" i="2"/>
  <c r="E21" i="2"/>
  <c r="E19" i="2"/>
  <c r="E17" i="2" s="1"/>
  <c r="E16" i="2"/>
  <c r="E14" i="2"/>
  <c r="E12" i="2" s="1"/>
  <c r="E114" i="1"/>
  <c r="E113" i="1"/>
  <c r="E112" i="1" s="1"/>
  <c r="E109" i="1"/>
  <c r="E106" i="1"/>
  <c r="E102" i="1" s="1"/>
  <c r="E101" i="1"/>
  <c r="E95" i="1"/>
  <c r="E94" i="1" s="1"/>
  <c r="E110" i="1" s="1"/>
  <c r="E86" i="1"/>
  <c r="E80" i="1"/>
  <c r="E79" i="1" s="1"/>
  <c r="E93" i="1" s="1"/>
  <c r="E76" i="1"/>
  <c r="E75" i="1"/>
  <c r="E74" i="1"/>
  <c r="E73" i="1"/>
  <c r="E72" i="1"/>
  <c r="E71" i="1"/>
  <c r="E70" i="1"/>
  <c r="E69" i="1"/>
  <c r="E67" i="1"/>
  <c r="E66" i="1"/>
  <c r="E65" i="1"/>
  <c r="E63" i="1" s="1"/>
  <c r="E64" i="1"/>
  <c r="E62" i="1"/>
  <c r="E61" i="1"/>
  <c r="E59" i="1" s="1"/>
  <c r="E60" i="1"/>
  <c r="E58" i="1"/>
  <c r="E57" i="1"/>
  <c r="E56" i="1"/>
  <c r="E51" i="1"/>
  <c r="E50" i="1"/>
  <c r="E49" i="1"/>
  <c r="E48" i="1"/>
  <c r="E47" i="1"/>
  <c r="E46" i="1"/>
  <c r="E45" i="1"/>
  <c r="E44" i="1" s="1"/>
  <c r="E43" i="1"/>
  <c r="E38" i="1"/>
  <c r="E37" i="1"/>
  <c r="E36" i="1"/>
  <c r="E35" i="1"/>
  <c r="E34" i="1"/>
  <c r="E33" i="1"/>
  <c r="E32" i="1"/>
  <c r="E27" i="1" s="1"/>
  <c r="E30" i="1"/>
  <c r="E28" i="1"/>
  <c r="E22" i="1"/>
  <c r="E21" i="1" s="1"/>
  <c r="E20" i="1"/>
  <c r="E18" i="1"/>
  <c r="E17" i="1"/>
  <c r="E12" i="1" s="1"/>
  <c r="E11" i="1" s="1"/>
  <c r="E13" i="1"/>
  <c r="B7" i="1"/>
  <c r="E46" i="2" l="1"/>
  <c r="E44" i="2" s="1"/>
  <c r="E80" i="2"/>
  <c r="E79" i="2" s="1"/>
  <c r="E68" i="1"/>
  <c r="E55" i="1" s="1"/>
  <c r="E95" i="2"/>
  <c r="E109" i="2" s="1"/>
  <c r="E59" i="2"/>
  <c r="E78" i="1"/>
  <c r="E26" i="1"/>
  <c r="E54" i="1" s="1"/>
  <c r="E77" i="1" s="1"/>
  <c r="E111" i="1" s="1"/>
  <c r="E115" i="1" s="1"/>
</calcChain>
</file>

<file path=xl/sharedStrings.xml><?xml version="1.0" encoding="utf-8"?>
<sst xmlns="http://schemas.openxmlformats.org/spreadsheetml/2006/main" count="414" uniqueCount="352">
  <si>
    <t>Naziv društva za osiguranje: UNIQA neživotno osiguranje ad</t>
  </si>
  <si>
    <t>Sjedište: Podgorica</t>
  </si>
  <si>
    <t>Vrsta osiguranja: neživotno osiguranje</t>
  </si>
  <si>
    <t>Šifra djelatnosti: 6512</t>
  </si>
  <si>
    <t>BILANS USPJEHA</t>
  </si>
  <si>
    <t>grupa računa</t>
  </si>
  <si>
    <t xml:space="preserve">Napomena </t>
  </si>
  <si>
    <t>Tekuća godina</t>
  </si>
  <si>
    <t>Prethodna godina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</si>
  <si>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</si>
  <si>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</si>
  <si>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</si>
  <si>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</si>
  <si>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</si>
  <si>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</si>
  <si>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</si>
  <si>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</si>
  <si>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</si>
  <si>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</si>
  <si>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</si>
  <si>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</si>
  <si>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</si>
  <si>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</si>
  <si>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</si>
  <si>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</si>
  <si>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</si>
  <si>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</si>
  <si>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</si>
  <si>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</si>
  <si>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</si>
  <si>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</si>
  <si>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</si>
  <si>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</si>
  <si>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</si>
  <si>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</si>
  <si>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</si>
  <si>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</si>
  <si>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</si>
  <si>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</si>
  <si>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</si>
  <si>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</si>
  <si>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</si>
  <si>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</si>
  <si>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</si>
  <si>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</si>
  <si>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</si>
  <si>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</si>
  <si>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</si>
  <si>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</si>
  <si>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</si>
  <si>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</si>
  <si>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</si>
  <si>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</si>
  <si>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</si>
  <si>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</si>
  <si>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</si>
  <si>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</si>
  <si>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</si>
  <si>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</si>
  <si>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</si>
  <si>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</si>
  <si>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</si>
  <si>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</si>
  <si>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</si>
  <si>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</si>
  <si>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</si>
  <si>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</si>
  <si>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</si>
  <si>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</si>
  <si>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</si>
  <si>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</si>
  <si>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</si>
  <si>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</si>
  <si>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</si>
  <si>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</si>
  <si>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</si>
  <si>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</si>
  <si>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</si>
  <si>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</si>
  <si>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</si>
  <si>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</si>
  <si>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</si>
  <si>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</si>
  <si>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</si>
  <si>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</si>
  <si>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</si>
  <si>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</si>
  <si>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</si>
  <si>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</si>
  <si>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</si>
  <si>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</si>
  <si>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</si>
  <si>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</si>
  <si>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</si>
  <si>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</si>
  <si>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</si>
  <si>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</si>
  <si>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</si>
  <si>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</si>
  <si>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</si>
  <si>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</si>
  <si>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</si>
  <si>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</si>
  <si>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</si>
  <si>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</si>
  <si>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</si>
  <si>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</si>
  <si>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</si>
  <si>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</si>
  <si>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</si>
  <si>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</si>
  <si>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</si>
  <si>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</si>
  <si>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</si>
  <si>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</si>
  <si>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</si>
  <si>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</si>
  <si>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odštete, drugi rashodi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</si>
  <si>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</si>
  <si>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</si>
  <si>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</si>
  <si>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</si>
  <si>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</si>
  <si>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</si>
  <si>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</si>
  <si>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</si>
  <si>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</si>
  <si>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</si>
  <si>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Lice odgovorno za sastavljanje bilansa:  Ivana Pavlović</t>
  </si>
  <si>
    <t>Izvršni direktor:  Nela Belević</t>
  </si>
  <si>
    <t>BILANS STANJA</t>
  </si>
  <si>
    <t>od 01.01. do 31.12.2020</t>
  </si>
  <si>
    <t>AKTIVA</t>
  </si>
  <si>
    <t>POZICIJA</t>
  </si>
  <si>
    <t>Napomena</t>
  </si>
  <si>
    <t>31-12-20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</si>
  <si>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</si>
  <si>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</si>
  <si>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</si>
  <si>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</si>
  <si>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</si>
  <si>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</si>
  <si>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</si>
  <si>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</si>
  <si>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</si>
  <si>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</si>
  <si>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</si>
  <si>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</si>
  <si>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</si>
  <si>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</si>
  <si>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</si>
  <si>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</si>
  <si>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</si>
  <si>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</si>
  <si>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</si>
  <si>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</si>
  <si>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</si>
  <si>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</si>
  <si>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</si>
  <si>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</si>
  <si>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</si>
  <si>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</si>
  <si>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</si>
  <si>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</si>
  <si>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</si>
  <si>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</si>
  <si>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</si>
  <si>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</si>
  <si>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</si>
  <si>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</si>
  <si>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</si>
  <si>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</si>
  <si>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</si>
  <si>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</si>
  <si>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</si>
  <si>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</si>
  <si>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</si>
  <si>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</si>
  <si>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</si>
  <si>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</si>
  <si>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</si>
  <si>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</si>
  <si>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</si>
  <si>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</si>
  <si>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</si>
  <si>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</si>
  <si>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</si>
  <si>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</si>
  <si>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</si>
  <si>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</si>
  <si>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</si>
  <si>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</si>
  <si>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</si>
  <si>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</si>
  <si>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</si>
  <si>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</si>
  <si>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</si>
  <si>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</si>
  <si>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</si>
  <si>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-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</si>
  <si>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</si>
  <si>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</si>
  <si>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</si>
  <si>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</si>
  <si>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</si>
  <si>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</si>
  <si>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9702, 9712, 9722, 9732, 9742, 9802, 9812, 9822, 9832, 9842, 9852, 9862, 9872, 9882, 9892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</si>
  <si>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</si>
  <si>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</si>
  <si>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</si>
  <si>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</si>
  <si>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</si>
  <si>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</si>
  <si>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</si>
  <si>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</si>
  <si>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</si>
  <si>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</si>
  <si>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</si>
  <si>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</si>
  <si>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</si>
  <si>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</si>
  <si>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</si>
  <si>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</si>
  <si>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</si>
  <si>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</si>
  <si>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</si>
  <si>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</si>
  <si>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</si>
  <si>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</si>
  <si>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</si>
  <si>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</si>
  <si>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</si>
  <si>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</si>
  <si>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</si>
  <si>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</si>
  <si>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</si>
  <si>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</si>
  <si>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</si>
  <si>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</si>
  <si>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</si>
  <si>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</si>
  <si>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</si>
  <si>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</si>
  <si>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</si>
  <si>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</si>
  <si>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</si>
  <si>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</si>
  <si>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</si>
  <si>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</si>
  <si>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</si>
  <si>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</si>
  <si>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</si>
  <si>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</si>
  <si>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</si>
  <si>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</si>
  <si>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</si>
  <si>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</si>
  <si>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</si>
  <si>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</si>
  <si>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</si>
  <si>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</si>
  <si>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</si>
  <si>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</si>
  <si>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</si>
  <si>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</si>
  <si>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</si>
  <si>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</si>
  <si>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NOVČANIH TOKOVA</t>
  </si>
  <si>
    <t>od 01.01. do 31.12.2020.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</si>
  <si>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</si>
  <si>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</si>
  <si>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</si>
  <si>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</si>
  <si>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</si>
  <si>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</si>
  <si>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</si>
  <si>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</si>
  <si>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</si>
  <si>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</si>
  <si>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</si>
  <si>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</si>
  <si>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</si>
  <si>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</si>
  <si>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</si>
  <si>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</si>
  <si>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</si>
  <si>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</si>
  <si>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</si>
  <si>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</si>
  <si>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</si>
  <si>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</si>
  <si>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</si>
  <si>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</si>
  <si>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</si>
  <si>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</si>
  <si>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</si>
  <si>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</si>
  <si>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</si>
  <si>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</si>
  <si>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</si>
  <si>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</si>
  <si>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</si>
  <si>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</si>
  <si>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</si>
  <si>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</si>
  <si>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</si>
  <si>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</si>
  <si>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</si>
  <si>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</si>
  <si>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</si>
  <si>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</si>
  <si>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</si>
  <si>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</si>
  <si>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</si>
  <si>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</si>
  <si>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</si>
  <si>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</si>
  <si>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</si>
  <si>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</si>
  <si>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</si>
  <si>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</si>
  <si>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</si>
  <si>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</si>
  <si>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</si>
  <si>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</si>
  <si>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</si>
  <si>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</si>
  <si>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</si>
  <si>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</si>
  <si>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</si>
  <si>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</si>
  <si>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</si>
  <si>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</si>
  <si>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</si>
  <si>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</si>
  <si>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</si>
  <si>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</si>
  <si>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</si>
  <si>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</si>
  <si>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</si>
  <si>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</si>
  <si>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</si>
  <si>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</si>
  <si>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</si>
  <si>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</si>
  <si>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</si>
  <si>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</si>
  <si>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</si>
  <si>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</si>
  <si>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</si>
  <si>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</si>
  <si>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U Podgorici, 01.03.2021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</si>
</sst>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??_);_(@_)"/>
    <numFmt numFmtId="165" formatCode="_-* #,##0.00\ _R_S_D_-;\-* #,##0.00\ _R_S_D_-;_-* &quot;-&quot;??\ _R_S_D_-;_-@_-"/>
    <numFmt numFmtId="166" formatCode="_(* #,##0.00_);_(* \(#,##0.00\);_(* &quot;-&quot;??_);_(@_)"/>
    <numFmt numFmtId="167" formatCode="_-* #,##0.00\ _€_-;\-* #,##0.00\ _€_-;_-* &quot;-&quot;??\ _€_-;_-@_-"/>
    <numFmt numFmtId="168" formatCode="_(* #,##0_);_(* \(#,##0\);_(* &quot;-&quot;_);_(@_)"/>
    <numFmt numFmtId="174" formatCode="_(* #,##0.00_);_(* \(#,##0.00\);_(* &quot;-&quot;_);_(@_)"/>
  </numFmts>
  <fonts count="12">
    <font>
      <sz val="10"/>
      <name val="MS Sans Serif"/>
      <charset val="238"/>
    </font>
    <font>
      <sz val="10"/>
      <name val="MS Sans Serif"/>
      <charset val="238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</font>
    <font>
      <b/>
      <sz val="10"/>
      <name val="Calibri"/>
      <family val="2"/>
      <charset val="238"/>
    </font>
    <font>
      <sz val="10"/>
      <name val="Cambria"/>
      <family val="1"/>
      <charset val="238"/>
    </font>
    <font>
      <sz val="10"/>
      <name val="Calibri"/>
      <family val="2"/>
      <charset val="238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333399"/>
      </left>
      <right style="thin">
        <color rgb="FF333399"/>
      </right>
      <top style="thin">
        <color rgb="FF333399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/>
      <right style="thin">
        <color rgb="FF333399"/>
      </right>
      <top style="thin">
        <color rgb="FF333399"/>
      </top>
      <bottom style="thin">
        <color rgb="FF333399"/>
      </bottom>
      <diagonal/>
    </border>
    <border>
      <left style="thin">
        <color rgb="FF333399"/>
      </left>
      <right style="thin">
        <color rgb="FF333399"/>
      </right>
      <top/>
      <bottom style="thin">
        <color rgb="FF333399"/>
      </bottom>
      <diagonal/>
    </border>
    <border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  <diagonal/>
    </border>
    <border>
      <left/>
      <right/>
      <top/>
      <bottom style="thin">
        <color rgb="FFFFFFFF"/>
      </bottom>
      <diagonal/>
    </border>
    <border>
      <left style="thin">
        <color rgb="FF333399"/>
      </left>
      <right/>
      <top style="thin">
        <color rgb="FF333399"/>
      </top>
      <bottom style="thin">
        <color rgb="FF3333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</cellStyleXfs>
  <cellXfs count="173">
    <xf numFmtId="0" fontId="0" fillId="0" borderId="0" xfId="0"/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4" fontId="2" fillId="0" borderId="0" xfId="0" applyNumberFormat="1" applyFont="1"/>
    <xf numFmtId="0" fontId="3" fillId="0" borderId="0" xfId="0" applyFont="1"/>
    <xf numFmtId="0" fontId="2" fillId="0" borderId="0" xfId="0" applyFont="1" applyAlignment="1" applyProtection="1">
      <alignment horizontal="left"/>
      <protection locked="0"/>
    </xf>
    <xf numFmtId="164" fontId="2" fillId="0" borderId="5" xfId="0" applyNumberFormat="1" applyFont="1" applyBorder="1" applyAlignment="1">
      <alignment horizontal="right" wrapText="1"/>
    </xf>
    <xf numFmtId="4" fontId="2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center"/>
    </xf>
    <xf numFmtId="0" fontId="2" fillId="2" borderId="5" xfId="0" applyFont="1" applyFill="1" applyBorder="1" applyAlignment="1">
      <alignment wrapText="1"/>
    </xf>
    <xf numFmtId="0" fontId="3" fillId="2" borderId="5" xfId="0" applyFont="1" applyFill="1" applyBorder="1" applyAlignment="1" applyProtection="1">
      <alignment horizontal="center" vertical="center"/>
      <protection locked="0"/>
    </xf>
    <xf numFmtId="164" fontId="2" fillId="2" borderId="5" xfId="0" applyNumberFormat="1" applyFont="1" applyFill="1" applyBorder="1" applyAlignment="1" applyProtection="1">
      <alignment horizontal="right" vertical="center"/>
      <protection locked="0"/>
    </xf>
    <xf numFmtId="164" fontId="2" fillId="2" borderId="5" xfId="0" applyNumberFormat="1" applyFont="1" applyFill="1" applyBorder="1" applyAlignment="1" applyProtection="1">
      <alignment vertical="center"/>
      <protection locked="0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 applyProtection="1">
      <alignment horizontal="center" vertical="center"/>
      <protection locked="0"/>
    </xf>
    <xf numFmtId="164" fontId="3" fillId="0" borderId="5" xfId="0" applyNumberFormat="1" applyFont="1" applyBorder="1" applyAlignment="1" applyProtection="1">
      <alignment horizontal="right" vertical="center"/>
      <protection locked="0"/>
    </xf>
    <xf numFmtId="164" fontId="3" fillId="0" borderId="5" xfId="0" applyNumberFormat="1" applyFont="1" applyBorder="1" applyAlignment="1" applyProtection="1">
      <alignment vertical="center"/>
      <protection locked="0"/>
    </xf>
    <xf numFmtId="0" fontId="3" fillId="0" borderId="5" xfId="0" applyFont="1" applyBorder="1" applyAlignment="1">
      <alignment vertical="center"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horizontal="center"/>
    </xf>
    <xf numFmtId="0" fontId="3" fillId="3" borderId="5" xfId="0" applyFont="1" applyFill="1" applyBorder="1" applyAlignment="1">
      <alignment wrapText="1"/>
    </xf>
    <xf numFmtId="0" fontId="3" fillId="3" borderId="5" xfId="0" applyFont="1" applyFill="1" applyBorder="1" applyAlignment="1" applyProtection="1">
      <alignment horizontal="center" vertical="center"/>
      <protection locked="0"/>
    </xf>
    <xf numFmtId="164" fontId="3" fillId="3" borderId="5" xfId="0" applyNumberFormat="1" applyFont="1" applyFill="1" applyBorder="1" applyAlignment="1" applyProtection="1">
      <alignment vertical="center"/>
      <protection locked="0"/>
    </xf>
    <xf numFmtId="164" fontId="2" fillId="4" borderId="5" xfId="0" applyNumberFormat="1" applyFont="1" applyFill="1" applyBorder="1" applyAlignment="1" applyProtection="1">
      <alignment horizontal="right" vertical="center"/>
      <protection locked="0"/>
    </xf>
    <xf numFmtId="164" fontId="2" fillId="4" borderId="5" xfId="0" applyNumberFormat="1" applyFont="1" applyFill="1" applyBorder="1" applyAlignment="1" applyProtection="1">
      <alignment vertical="center"/>
      <protection locked="0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left"/>
    </xf>
    <xf numFmtId="4" fontId="3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Protection="1">
      <protection locked="0"/>
    </xf>
    <xf numFmtId="4" fontId="3" fillId="0" borderId="0" xfId="0" applyNumberFormat="1" applyFont="1" applyProtection="1"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164" fontId="3" fillId="0" borderId="6" xfId="0" applyNumberFormat="1" applyFont="1" applyBorder="1" applyAlignment="1">
      <alignment horizontal="right"/>
    </xf>
    <xf numFmtId="4" fontId="3" fillId="0" borderId="6" xfId="0" applyNumberFormat="1" applyFont="1" applyBorder="1"/>
    <xf numFmtId="164" fontId="3" fillId="0" borderId="0" xfId="1" applyNumberFormat="1" applyFont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3" fillId="0" borderId="5" xfId="1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14" fontId="3" fillId="0" borderId="0" xfId="0" applyNumberFormat="1" applyFont="1"/>
    <xf numFmtId="164" fontId="3" fillId="0" borderId="5" xfId="1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wrapText="1"/>
    </xf>
    <xf numFmtId="0" fontId="2" fillId="2" borderId="5" xfId="0" applyFont="1" applyFill="1" applyBorder="1"/>
    <xf numFmtId="164" fontId="2" fillId="2" borderId="5" xfId="1" applyNumberFormat="1" applyFont="1" applyFill="1" applyBorder="1" applyAlignment="1" applyProtection="1">
      <alignment vertical="center"/>
      <protection locked="0"/>
    </xf>
    <xf numFmtId="0" fontId="3" fillId="0" borderId="5" xfId="0" applyFont="1" applyBorder="1"/>
    <xf numFmtId="164" fontId="3" fillId="0" borderId="5" xfId="1" applyNumberFormat="1" applyFont="1" applyFill="1" applyBorder="1" applyAlignment="1" applyProtection="1">
      <alignment vertical="center"/>
      <protection locked="0"/>
    </xf>
    <xf numFmtId="49" fontId="3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wrapText="1"/>
    </xf>
    <xf numFmtId="0" fontId="2" fillId="0" borderId="5" xfId="0" applyFont="1" applyBorder="1"/>
    <xf numFmtId="164" fontId="2" fillId="0" borderId="5" xfId="1" applyNumberFormat="1" applyFont="1" applyBorder="1" applyAlignment="1" applyProtection="1">
      <alignment vertical="center"/>
      <protection locked="0"/>
    </xf>
    <xf numFmtId="164" fontId="2" fillId="0" borderId="5" xfId="0" applyNumberFormat="1" applyFont="1" applyBorder="1" applyAlignment="1" applyProtection="1">
      <alignment vertical="center"/>
      <protection locked="0"/>
    </xf>
    <xf numFmtId="0" fontId="2" fillId="0" borderId="0" xfId="0" applyFont="1"/>
    <xf numFmtId="164" fontId="2" fillId="0" borderId="0" xfId="0" applyNumberFormat="1" applyFont="1"/>
    <xf numFmtId="165" fontId="3" fillId="0" borderId="0" xfId="1" applyFont="1"/>
    <xf numFmtId="0" fontId="2" fillId="0" borderId="5" xfId="0" applyFont="1" applyBorder="1" applyAlignment="1">
      <alignment wrapText="1"/>
    </xf>
    <xf numFmtId="164" fontId="2" fillId="0" borderId="5" xfId="1" applyNumberFormat="1" applyFont="1" applyFill="1" applyBorder="1" applyAlignment="1" applyProtection="1">
      <alignment vertical="center"/>
      <protection locked="0"/>
    </xf>
    <xf numFmtId="164" fontId="3" fillId="0" borderId="5" xfId="1" applyNumberFormat="1" applyFont="1" applyBorder="1" applyAlignment="1" applyProtection="1">
      <alignment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3" fillId="0" borderId="5" xfId="0" applyNumberFormat="1" applyFont="1" applyBorder="1" applyAlignment="1" applyProtection="1">
      <alignment horizontal="right"/>
      <protection locked="0"/>
    </xf>
    <xf numFmtId="0" fontId="2" fillId="2" borderId="5" xfId="0" applyFont="1" applyFill="1" applyBorder="1" applyAlignment="1">
      <alignment vertical="center"/>
    </xf>
    <xf numFmtId="164" fontId="2" fillId="4" borderId="5" xfId="1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9" fontId="3" fillId="0" borderId="5" xfId="0" applyNumberFormat="1" applyFont="1" applyBorder="1" applyAlignment="1" applyProtection="1">
      <alignment horizontal="center" vertical="center"/>
      <protection locked="0"/>
    </xf>
    <xf numFmtId="3" fontId="3" fillId="0" borderId="5" xfId="0" applyNumberFormat="1" applyFont="1" applyBorder="1" applyAlignment="1">
      <alignment horizontal="center" wrapText="1"/>
    </xf>
    <xf numFmtId="165" fontId="3" fillId="0" borderId="0" xfId="0" applyNumberFormat="1" applyFont="1"/>
    <xf numFmtId="0" fontId="3" fillId="0" borderId="0" xfId="0" applyFont="1" applyAlignment="1">
      <alignment horizontal="center" wrapText="1"/>
    </xf>
    <xf numFmtId="164" fontId="3" fillId="0" borderId="0" xfId="0" applyNumberFormat="1" applyFont="1" applyProtection="1">
      <protection locked="0"/>
    </xf>
    <xf numFmtId="164" fontId="3" fillId="0" borderId="0" xfId="1" applyNumberFormat="1" applyFont="1" applyProtection="1">
      <protection locked="0"/>
    </xf>
    <xf numFmtId="0" fontId="3" fillId="0" borderId="6" xfId="0" applyFont="1" applyBorder="1" applyAlignment="1">
      <alignment horizontal="center" wrapText="1"/>
    </xf>
    <xf numFmtId="164" fontId="3" fillId="0" borderId="6" xfId="1" applyNumberFormat="1" applyFont="1" applyBorder="1"/>
    <xf numFmtId="0" fontId="3" fillId="5" borderId="0" xfId="0" applyFont="1" applyFill="1"/>
    <xf numFmtId="0" fontId="3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/>
    </xf>
    <xf numFmtId="164" fontId="3" fillId="5" borderId="0" xfId="1" applyNumberFormat="1" applyFont="1" applyFill="1"/>
    <xf numFmtId="4" fontId="3" fillId="5" borderId="0" xfId="0" applyNumberFormat="1" applyFont="1" applyFill="1"/>
    <xf numFmtId="0" fontId="5" fillId="0" borderId="0" xfId="2" applyFont="1" applyProtection="1">
      <protection locked="0"/>
    </xf>
    <xf numFmtId="4" fontId="5" fillId="0" borderId="0" xfId="2" applyNumberFormat="1" applyFont="1" applyProtection="1">
      <protection locked="0"/>
    </xf>
    <xf numFmtId="0" fontId="5" fillId="0" borderId="0" xfId="2" applyFont="1"/>
    <xf numFmtId="0" fontId="5" fillId="0" borderId="0" xfId="2" applyFont="1" applyAlignment="1" applyProtection="1">
      <alignment horizontal="left"/>
      <protection locked="0"/>
    </xf>
    <xf numFmtId="0" fontId="6" fillId="0" borderId="0" xfId="2" applyFont="1"/>
    <xf numFmtId="4" fontId="3" fillId="0" borderId="8" xfId="2" applyNumberFormat="1" applyFont="1" applyBorder="1" applyAlignment="1">
      <alignment horizontal="center" wrapText="1"/>
    </xf>
    <xf numFmtId="0" fontId="2" fillId="0" borderId="9" xfId="2" applyFont="1" applyBorder="1" applyAlignment="1">
      <alignment horizontal="center" wrapText="1"/>
    </xf>
    <xf numFmtId="0" fontId="2" fillId="0" borderId="10" xfId="2" applyFont="1" applyBorder="1" applyAlignment="1">
      <alignment horizontal="center" vertical="center" wrapText="1"/>
    </xf>
    <xf numFmtId="0" fontId="2" fillId="6" borderId="10" xfId="2" applyFont="1" applyFill="1" applyBorder="1" applyAlignment="1">
      <alignment vertical="center" wrapText="1"/>
    </xf>
    <xf numFmtId="0" fontId="2" fillId="6" borderId="10" xfId="2" applyFont="1" applyFill="1" applyBorder="1" applyAlignment="1" applyProtection="1">
      <alignment horizontal="center" vertical="center"/>
      <protection locked="0"/>
    </xf>
    <xf numFmtId="3" fontId="2" fillId="6" borderId="10" xfId="2" applyNumberFormat="1" applyFont="1" applyFill="1" applyBorder="1" applyAlignment="1" applyProtection="1">
      <alignment horizontal="center" vertical="center"/>
      <protection locked="0"/>
    </xf>
    <xf numFmtId="0" fontId="7" fillId="0" borderId="10" xfId="2" applyFont="1" applyBorder="1" applyAlignment="1">
      <alignment horizontal="center" vertical="center"/>
    </xf>
    <xf numFmtId="0" fontId="7" fillId="6" borderId="10" xfId="2" applyFont="1" applyFill="1" applyBorder="1" applyAlignment="1">
      <alignment vertical="center"/>
    </xf>
    <xf numFmtId="0" fontId="3" fillId="6" borderId="10" xfId="2" applyFont="1" applyFill="1" applyBorder="1" applyAlignment="1" applyProtection="1">
      <alignment vertical="center"/>
      <protection locked="0"/>
    </xf>
    <xf numFmtId="168" fontId="8" fillId="6" borderId="10" xfId="3" applyNumberFormat="1" applyFont="1" applyFill="1" applyBorder="1" applyAlignment="1" applyProtection="1">
      <alignment vertical="center"/>
      <protection locked="0"/>
    </xf>
    <xf numFmtId="3" fontId="6" fillId="0" borderId="0" xfId="2" applyNumberFormat="1" applyFont="1"/>
    <xf numFmtId="0" fontId="3" fillId="0" borderId="10" xfId="2" applyFont="1" applyBorder="1" applyAlignment="1">
      <alignment horizontal="right" vertical="center"/>
    </xf>
    <xf numFmtId="0" fontId="3" fillId="0" borderId="10" xfId="2" applyFont="1" applyBorder="1" applyAlignment="1">
      <alignment vertical="center" wrapText="1"/>
    </xf>
    <xf numFmtId="0" fontId="3" fillId="0" borderId="10" xfId="2" applyFont="1" applyBorder="1" applyAlignment="1" applyProtection="1">
      <alignment vertical="center"/>
      <protection locked="0"/>
    </xf>
    <xf numFmtId="168" fontId="3" fillId="0" borderId="10" xfId="3" applyNumberFormat="1" applyFont="1" applyBorder="1" applyAlignment="1" applyProtection="1">
      <alignment vertical="center"/>
      <protection locked="0"/>
    </xf>
    <xf numFmtId="0" fontId="3" fillId="0" borderId="10" xfId="2" applyFont="1" applyBorder="1" applyAlignment="1">
      <alignment vertical="center"/>
    </xf>
    <xf numFmtId="4" fontId="6" fillId="0" borderId="0" xfId="2" applyNumberFormat="1" applyFont="1"/>
    <xf numFmtId="168" fontId="6" fillId="0" borderId="0" xfId="2" applyNumberFormat="1" applyFont="1"/>
    <xf numFmtId="0" fontId="3" fillId="0" borderId="10" xfId="2" applyFont="1" applyBorder="1" applyAlignment="1">
      <alignment horizontal="center" vertical="center"/>
    </xf>
    <xf numFmtId="3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168" fontId="6" fillId="0" borderId="0" xfId="2" applyNumberFormat="1" applyFont="1" applyAlignment="1">
      <alignment vertical="center"/>
    </xf>
    <xf numFmtId="168" fontId="3" fillId="6" borderId="10" xfId="3" applyNumberFormat="1" applyFont="1" applyFill="1" applyBorder="1" applyAlignment="1" applyProtection="1">
      <alignment vertical="center"/>
      <protection locked="0"/>
    </xf>
    <xf numFmtId="0" fontId="7" fillId="6" borderId="10" xfId="2" applyFont="1" applyFill="1" applyBorder="1" applyAlignment="1">
      <alignment vertical="center" wrapText="1"/>
    </xf>
    <xf numFmtId="0" fontId="2" fillId="0" borderId="10" xfId="2" applyFont="1" applyBorder="1" applyAlignment="1">
      <alignment horizontal="center" vertical="center"/>
    </xf>
    <xf numFmtId="0" fontId="2" fillId="6" borderId="10" xfId="2" applyFont="1" applyFill="1" applyBorder="1" applyAlignment="1">
      <alignment vertical="center"/>
    </xf>
    <xf numFmtId="168" fontId="2" fillId="6" borderId="10" xfId="3" applyNumberFormat="1" applyFont="1" applyFill="1" applyBorder="1" applyAlignment="1" applyProtection="1">
      <alignment vertical="center"/>
      <protection locked="0"/>
    </xf>
    <xf numFmtId="168" fontId="2" fillId="0" borderId="10" xfId="3" applyNumberFormat="1" applyFont="1" applyBorder="1" applyAlignment="1" applyProtection="1">
      <alignment vertical="center"/>
      <protection locked="0"/>
    </xf>
    <xf numFmtId="0" fontId="3" fillId="0" borderId="0" xfId="2" applyFont="1"/>
    <xf numFmtId="4" fontId="3" fillId="0" borderId="0" xfId="2" applyNumberFormat="1" applyFont="1"/>
    <xf numFmtId="0" fontId="9" fillId="0" borderId="0" xfId="2" applyFont="1" applyAlignment="1" applyProtection="1">
      <alignment wrapText="1"/>
      <protection locked="0"/>
    </xf>
    <xf numFmtId="4" fontId="9" fillId="0" borderId="0" xfId="2" applyNumberFormat="1" applyFont="1" applyProtection="1">
      <protection locked="0"/>
    </xf>
    <xf numFmtId="4" fontId="10" fillId="0" borderId="0" xfId="2" applyNumberFormat="1" applyFont="1" applyProtection="1">
      <protection locked="0"/>
    </xf>
    <xf numFmtId="0" fontId="9" fillId="0" borderId="0" xfId="2" applyFont="1" applyProtection="1">
      <protection locked="0"/>
    </xf>
    <xf numFmtId="4" fontId="11" fillId="0" borderId="0" xfId="2" applyNumberFormat="1" applyFont="1"/>
    <xf numFmtId="0" fontId="6" fillId="0" borderId="0" xfId="2" applyFont="1" applyAlignment="1">
      <alignment horizontal="center"/>
    </xf>
    <xf numFmtId="0" fontId="3" fillId="0" borderId="0" xfId="2" applyFont="1" applyAlignment="1" applyProtection="1">
      <alignment vertical="top" wrapText="1"/>
      <protection locked="0"/>
    </xf>
    <xf numFmtId="14" fontId="3" fillId="0" borderId="0" xfId="2" applyNumberFormat="1" applyFont="1" applyAlignment="1" applyProtection="1">
      <alignment horizontal="left" vertical="top" wrapText="1"/>
      <protection locked="0"/>
    </xf>
    <xf numFmtId="0" fontId="3" fillId="0" borderId="0" xfId="2" applyFont="1" applyAlignment="1" applyProtection="1">
      <alignment vertical="top"/>
      <protection locked="0"/>
    </xf>
    <xf numFmtId="4" fontId="5" fillId="0" borderId="0" xfId="2" applyNumberFormat="1" applyFont="1"/>
    <xf numFmtId="0" fontId="3" fillId="0" borderId="10" xfId="2" applyFont="1" applyBorder="1" applyAlignment="1">
      <alignment horizontal="center" wrapText="1"/>
    </xf>
    <xf numFmtId="4" fontId="3" fillId="0" borderId="10" xfId="2" applyNumberFormat="1" applyFont="1" applyBorder="1" applyAlignment="1">
      <alignment horizontal="center" wrapText="1"/>
    </xf>
    <xf numFmtId="0" fontId="8" fillId="0" borderId="10" xfId="2" applyFont="1" applyBorder="1" applyAlignment="1">
      <alignment wrapText="1"/>
    </xf>
    <xf numFmtId="164" fontId="8" fillId="0" borderId="10" xfId="1" applyNumberFormat="1" applyFont="1" applyBorder="1" applyProtection="1">
      <protection locked="0"/>
    </xf>
    <xf numFmtId="0" fontId="3" fillId="0" borderId="10" xfId="2" applyFont="1" applyBorder="1" applyAlignment="1">
      <alignment wrapText="1"/>
    </xf>
    <xf numFmtId="164" fontId="3" fillId="0" borderId="10" xfId="1" applyNumberFormat="1" applyFont="1" applyBorder="1" applyProtection="1">
      <protection locked="0"/>
    </xf>
    <xf numFmtId="0" fontId="8" fillId="6" borderId="10" xfId="2" applyFont="1" applyFill="1" applyBorder="1"/>
    <xf numFmtId="164" fontId="8" fillId="6" borderId="10" xfId="1" applyNumberFormat="1" applyFont="1" applyFill="1" applyBorder="1"/>
    <xf numFmtId="0" fontId="9" fillId="0" borderId="0" xfId="0" applyFont="1" applyProtection="1">
      <protection locked="0"/>
    </xf>
    <xf numFmtId="4" fontId="9" fillId="0" borderId="0" xfId="0" applyNumberFormat="1" applyFont="1" applyProtection="1">
      <protection locked="0"/>
    </xf>
    <xf numFmtId="164" fontId="9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4" fontId="10" fillId="0" borderId="0" xfId="0" applyNumberFormat="1" applyFont="1" applyProtection="1">
      <protection locked="0"/>
    </xf>
    <xf numFmtId="14" fontId="6" fillId="0" borderId="0" xfId="2" applyNumberFormat="1" applyFont="1" applyProtection="1">
      <protection locked="0"/>
    </xf>
    <xf numFmtId="4" fontId="6" fillId="0" borderId="0" xfId="2" applyNumberFormat="1" applyFont="1" applyProtection="1">
      <protection locked="0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5" fillId="0" borderId="0" xfId="2" applyFont="1" applyAlignment="1" applyProtection="1">
      <alignment horizontal="left"/>
      <protection locked="0"/>
    </xf>
    <xf numFmtId="0" fontId="5" fillId="0" borderId="0" xfId="2" applyFont="1" applyAlignment="1">
      <alignment horizontal="center"/>
    </xf>
    <xf numFmtId="0" fontId="5" fillId="0" borderId="8" xfId="2" applyFont="1" applyBorder="1" applyAlignment="1" applyProtection="1">
      <alignment horizontal="center"/>
      <protection locked="0"/>
    </xf>
    <xf numFmtId="0" fontId="2" fillId="0" borderId="8" xfId="2" applyFont="1" applyBorder="1" applyAlignment="1">
      <alignment horizontal="center" wrapText="1"/>
    </xf>
    <xf numFmtId="0" fontId="3" fillId="0" borderId="8" xfId="2" applyFont="1" applyBorder="1" applyAlignment="1">
      <alignment horizontal="center" wrapText="1"/>
    </xf>
    <xf numFmtId="4" fontId="3" fillId="0" borderId="8" xfId="2" applyNumberFormat="1" applyFont="1" applyBorder="1" applyAlignment="1">
      <alignment horizontal="center" wrapText="1"/>
    </xf>
    <xf numFmtId="0" fontId="5" fillId="0" borderId="0" xfId="2" applyFont="1" applyAlignment="1" applyProtection="1">
      <alignment horizontal="center"/>
      <protection locked="0"/>
    </xf>
    <xf numFmtId="174" fontId="6" fillId="0" borderId="0" xfId="2" applyNumberFormat="1" applyFont="1"/>
  </cellXfs>
  <cellStyles count="4">
    <cellStyle name="Comma 2" xfId="1" xr:uid="{BBC03DC3-FD84-4799-BE1F-71C59EF1D9F5}"/>
    <cellStyle name="Comma 2 2" xfId="3" xr:uid="{EA50C531-CFA5-4345-A217-703D4B167142}"/>
    <cellStyle name="Normal" xfId="0" builtinId="0"/>
    <cellStyle name="Normal 3" xfId="2" xr:uid="{7FC14E2D-1CB0-42FE-963A-F283F10987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2933700</xdr:colOff>
      <xdr:row>0</xdr:row>
      <xdr:rowOff>0</xdr:rowOff>
    </xdr:from>
    <xdr:to>
      <xdr:col>2</xdr:col>
      <xdr:colOff>3657600</xdr:colOff>
      <xdr:row>4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CBA0A0-224D-4E91-B457-82316CAF2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0"/>
          <a:ext cx="7239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3000375</xdr:colOff>
      <xdr:row>0</xdr:row>
      <xdr:rowOff>114300</xdr:rowOff>
    </xdr:from>
    <xdr:to>
      <xdr:col>2</xdr:col>
      <xdr:colOff>3724275</xdr:colOff>
      <xdr:row>5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52E392-776B-4968-AACB-46FCE8E1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114300"/>
          <a:ext cx="7239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2857500</xdr:colOff>
      <xdr:row>3</xdr:row>
      <xdr:rowOff>0</xdr:rowOff>
    </xdr:from>
    <xdr:to>
      <xdr:col>3</xdr:col>
      <xdr:colOff>3581400</xdr:colOff>
      <xdr:row>6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F23951-1FE0-4164-9BDA-655EC0FEC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485775"/>
          <a:ext cx="7239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0</xdr:row>
      <xdr:rowOff>142875</xdr:rowOff>
    </xdr:from>
    <xdr:to>
      <xdr:col>5</xdr:col>
      <xdr:colOff>485775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813F32-4D36-43F2-AA2F-D73A0D0D2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142875"/>
          <a:ext cx="7239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U0014/AppData/Local/Microsoft/Windows/INetCache/Content.Outlook/91ZBEJ7V/Uniqa_Nezivot_podloga%20za%20Napomene_23022021%20(00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O/IV%20kvartala/Bilansi%20Ne&#382;ivot%20-%2031.12.2020.%20AN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U0014/AppData/Local/Microsoft/Windows/INetCache/Content.Outlook/91ZBEJ7V/Bilansi%20Ne&#382;ivot%20-%2031.12.2020.%20ANO-za%20potvrd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oškovi _ANO"/>
      <sheetName val="Cash_2019_2020"/>
      <sheetName val="Depoziti_2019-2020"/>
      <sheetName val="ANALITIKA Štete"/>
      <sheetName val="ANALITIKA PREM_2020"/>
      <sheetName val="prihodi pokriće TR"/>
      <sheetName val="HOV"/>
      <sheetName val="Porez na dobit_2021"/>
      <sheetName val="napomene_2021"/>
      <sheetName val="napomene_1"/>
      <sheetName val="BU-2019"/>
      <sheetName val="BU-2020"/>
      <sheetName val="Zaključni list-2019god"/>
      <sheetName val="Zaključni list samo za BU"/>
      <sheetName val="BS-2019"/>
      <sheetName val="BS-2020"/>
      <sheetName val="povezana lica"/>
      <sheetName val="Zaključni list_2020"/>
      <sheetName val="PNK_2020"/>
      <sheetName val="Troškovi ANO"/>
      <sheetName val="Likvidnost"/>
      <sheetName val="BS_2020"/>
      <sheetName val="prih i rash inv"/>
    </sheetNames>
    <sheetDataSet>
      <sheetData sheetId="0">
        <row r="5">
          <cell r="O5">
            <v>28983.150000000005</v>
          </cell>
        </row>
        <row r="6">
          <cell r="O6">
            <v>434948.92000000004</v>
          </cell>
        </row>
        <row r="7">
          <cell r="O7">
            <v>276857.32999999996</v>
          </cell>
        </row>
        <row r="8">
          <cell r="O8">
            <v>89753.86</v>
          </cell>
        </row>
        <row r="9">
          <cell r="O9">
            <v>688.92000000000007</v>
          </cell>
        </row>
        <row r="10">
          <cell r="O10">
            <v>4872.8</v>
          </cell>
        </row>
        <row r="11">
          <cell r="O11">
            <v>6619.119999999999</v>
          </cell>
        </row>
        <row r="12">
          <cell r="O12">
            <v>41208.310000000012</v>
          </cell>
        </row>
        <row r="13">
          <cell r="O13">
            <v>258253.96000000002</v>
          </cell>
        </row>
        <row r="14">
          <cell r="O14">
            <v>74659.69</v>
          </cell>
        </row>
        <row r="15">
          <cell r="O15">
            <v>46574.76</v>
          </cell>
        </row>
        <row r="16">
          <cell r="O16">
            <v>1077.75</v>
          </cell>
        </row>
        <row r="17">
          <cell r="O17">
            <v>43426.31</v>
          </cell>
        </row>
        <row r="18">
          <cell r="O18">
            <v>529171.21</v>
          </cell>
        </row>
        <row r="19">
          <cell r="O19">
            <v>35344.329999999994</v>
          </cell>
        </row>
        <row r="21">
          <cell r="B21">
            <v>411221.49</v>
          </cell>
        </row>
        <row r="22">
          <cell r="B22">
            <v>2500670.52</v>
          </cell>
        </row>
      </sheetData>
      <sheetData sheetId="1"/>
      <sheetData sheetId="2"/>
      <sheetData sheetId="3"/>
      <sheetData sheetId="4"/>
      <sheetData sheetId="5">
        <row r="5">
          <cell r="G5">
            <v>232510.05831947058</v>
          </cell>
        </row>
        <row r="9">
          <cell r="G9">
            <v>58427.131680529419</v>
          </cell>
        </row>
      </sheetData>
      <sheetData sheetId="6"/>
      <sheetData sheetId="7"/>
      <sheetData sheetId="8"/>
      <sheetData sheetId="9"/>
      <sheetData sheetId="10"/>
      <sheetData sheetId="11">
        <row r="120">
          <cell r="B120" t="str">
            <v>U Podgorici, 20.02.2021</v>
          </cell>
        </row>
      </sheetData>
      <sheetData sheetId="12"/>
      <sheetData sheetId="13"/>
      <sheetData sheetId="14"/>
      <sheetData sheetId="15"/>
      <sheetData sheetId="16"/>
      <sheetData sheetId="17">
        <row r="2">
          <cell r="J2">
            <v>269930.17</v>
          </cell>
        </row>
        <row r="3">
          <cell r="J3">
            <v>-269810.84000000003</v>
          </cell>
        </row>
        <row r="11">
          <cell r="J11">
            <v>19520.77</v>
          </cell>
          <cell r="K11">
            <v>552636.69999999995</v>
          </cell>
        </row>
        <row r="19">
          <cell r="K19">
            <v>-425875.33999999997</v>
          </cell>
        </row>
        <row r="20">
          <cell r="J20">
            <v>100000</v>
          </cell>
        </row>
        <row r="21">
          <cell r="J21">
            <v>50000</v>
          </cell>
        </row>
        <row r="22">
          <cell r="J22">
            <v>7918250.7599999998</v>
          </cell>
        </row>
        <row r="23">
          <cell r="J23">
            <v>46904.12</v>
          </cell>
        </row>
        <row r="43">
          <cell r="K43">
            <v>400458.53</v>
          </cell>
        </row>
        <row r="44">
          <cell r="J44">
            <v>1375416.47</v>
          </cell>
        </row>
        <row r="45">
          <cell r="J45">
            <v>2175.38</v>
          </cell>
        </row>
        <row r="46">
          <cell r="J46">
            <v>-183516.06</v>
          </cell>
        </row>
        <row r="47">
          <cell r="J47">
            <v>3457.82</v>
          </cell>
        </row>
        <row r="48">
          <cell r="J48">
            <v>-1318.13</v>
          </cell>
        </row>
        <row r="49">
          <cell r="J49">
            <v>89458.52</v>
          </cell>
        </row>
        <row r="50">
          <cell r="J50">
            <v>59132.76</v>
          </cell>
        </row>
        <row r="51">
          <cell r="J51">
            <v>-89458.65</v>
          </cell>
        </row>
        <row r="52">
          <cell r="J52">
            <v>36080.720000000001</v>
          </cell>
        </row>
        <row r="53">
          <cell r="J53">
            <v>1052.83</v>
          </cell>
        </row>
        <row r="54">
          <cell r="J54">
            <v>6334.99</v>
          </cell>
        </row>
        <row r="55">
          <cell r="J55">
            <v>1222.6099999999999</v>
          </cell>
        </row>
        <row r="56">
          <cell r="J56">
            <v>20601.77</v>
          </cell>
        </row>
        <row r="57">
          <cell r="J57">
            <v>1703.06</v>
          </cell>
        </row>
        <row r="58">
          <cell r="J58">
            <v>141770.37</v>
          </cell>
        </row>
        <row r="59">
          <cell r="J59">
            <v>1190.5</v>
          </cell>
        </row>
        <row r="60">
          <cell r="J60">
            <v>-6347.8</v>
          </cell>
        </row>
        <row r="61">
          <cell r="J61">
            <v>-20075.88</v>
          </cell>
        </row>
        <row r="62">
          <cell r="J62">
            <v>1818049.72</v>
          </cell>
        </row>
        <row r="63">
          <cell r="J63">
            <v>1710000</v>
          </cell>
        </row>
        <row r="64">
          <cell r="J64">
            <v>15403.5</v>
          </cell>
        </row>
        <row r="65">
          <cell r="J65">
            <v>218088.52</v>
          </cell>
        </row>
        <row r="66">
          <cell r="J66">
            <v>9462.92</v>
          </cell>
        </row>
        <row r="67">
          <cell r="J67">
            <v>1378975.41</v>
          </cell>
        </row>
        <row r="68">
          <cell r="J68">
            <v>102094.65</v>
          </cell>
        </row>
        <row r="69">
          <cell r="J69">
            <v>139925.01999999999</v>
          </cell>
        </row>
        <row r="70">
          <cell r="J70">
            <v>-1.26</v>
          </cell>
        </row>
        <row r="71">
          <cell r="J71">
            <v>-221.18</v>
          </cell>
        </row>
        <row r="72">
          <cell r="J72">
            <v>133.97</v>
          </cell>
        </row>
        <row r="73">
          <cell r="J73">
            <v>-3865.85</v>
          </cell>
        </row>
        <row r="74">
          <cell r="J74">
            <v>-59894.44</v>
          </cell>
        </row>
        <row r="75">
          <cell r="J75">
            <v>-272390.03999999998</v>
          </cell>
        </row>
        <row r="76">
          <cell r="J76">
            <v>-80493.03</v>
          </cell>
        </row>
        <row r="77">
          <cell r="J77">
            <v>-24742.51</v>
          </cell>
        </row>
        <row r="78">
          <cell r="J78">
            <v>-3397.36</v>
          </cell>
        </row>
        <row r="79">
          <cell r="J79">
            <v>-0.01</v>
          </cell>
        </row>
        <row r="80">
          <cell r="J80">
            <v>-3122.67</v>
          </cell>
        </row>
        <row r="81">
          <cell r="J81">
            <v>-20627.240000000002</v>
          </cell>
        </row>
        <row r="82">
          <cell r="J82">
            <v>-33020.129999999997</v>
          </cell>
        </row>
        <row r="83">
          <cell r="J83">
            <v>-1405.65</v>
          </cell>
        </row>
        <row r="84">
          <cell r="J84">
            <v>-133.75</v>
          </cell>
        </row>
        <row r="85">
          <cell r="J85">
            <v>-4740.78</v>
          </cell>
        </row>
        <row r="86">
          <cell r="J86">
            <v>-641789.76</v>
          </cell>
        </row>
        <row r="87">
          <cell r="J87">
            <v>4099302.51</v>
          </cell>
        </row>
        <row r="88">
          <cell r="J88">
            <v>-48292.15</v>
          </cell>
        </row>
        <row r="89">
          <cell r="J89">
            <v>-699249.07</v>
          </cell>
        </row>
        <row r="90">
          <cell r="J90">
            <v>-95300.73</v>
          </cell>
        </row>
        <row r="91">
          <cell r="J91">
            <v>-35593.300000000003</v>
          </cell>
        </row>
        <row r="92">
          <cell r="J92">
            <v>-72812.14</v>
          </cell>
        </row>
        <row r="93">
          <cell r="J93">
            <v>-4064.2</v>
          </cell>
        </row>
        <row r="94">
          <cell r="J94">
            <v>-74218.95</v>
          </cell>
        </row>
        <row r="95">
          <cell r="J95">
            <v>160764.76</v>
          </cell>
        </row>
        <row r="96">
          <cell r="J96">
            <v>26398.09</v>
          </cell>
        </row>
        <row r="97">
          <cell r="J97">
            <v>227041.2</v>
          </cell>
        </row>
        <row r="98">
          <cell r="J98">
            <v>121842.98</v>
          </cell>
        </row>
        <row r="99">
          <cell r="J99">
            <v>61392.42</v>
          </cell>
        </row>
        <row r="100">
          <cell r="J100">
            <v>244756.71</v>
          </cell>
        </row>
        <row r="101">
          <cell r="J101">
            <v>42397.79</v>
          </cell>
        </row>
        <row r="102">
          <cell r="J102">
            <v>99920.59</v>
          </cell>
        </row>
        <row r="103">
          <cell r="J103">
            <v>145973.82</v>
          </cell>
        </row>
        <row r="167">
          <cell r="J167">
            <v>596.37</v>
          </cell>
        </row>
        <row r="193">
          <cell r="J193">
            <v>-68789.440000000002</v>
          </cell>
        </row>
        <row r="194">
          <cell r="J194">
            <v>234.04</v>
          </cell>
        </row>
        <row r="195">
          <cell r="J195">
            <v>8677.92</v>
          </cell>
        </row>
        <row r="196">
          <cell r="J196">
            <v>7191.18</v>
          </cell>
        </row>
        <row r="197">
          <cell r="J197">
            <v>2756.03</v>
          </cell>
        </row>
        <row r="198">
          <cell r="J198">
            <v>-11737139.199999999</v>
          </cell>
        </row>
        <row r="199">
          <cell r="J199">
            <v>3130809.79</v>
          </cell>
        </row>
        <row r="200">
          <cell r="J200">
            <v>340673.17</v>
          </cell>
        </row>
        <row r="201">
          <cell r="J201">
            <v>-136629.37</v>
          </cell>
        </row>
        <row r="202">
          <cell r="J202">
            <v>-174373</v>
          </cell>
        </row>
        <row r="208">
          <cell r="J208">
            <v>-3500</v>
          </cell>
        </row>
        <row r="209">
          <cell r="J209">
            <v>24742.51</v>
          </cell>
        </row>
        <row r="210">
          <cell r="J210">
            <v>14007.02</v>
          </cell>
        </row>
        <row r="211">
          <cell r="J211">
            <v>-8695000</v>
          </cell>
        </row>
        <row r="212">
          <cell r="J212">
            <v>4565585.22</v>
          </cell>
        </row>
        <row r="213">
          <cell r="J213">
            <v>-9805.02</v>
          </cell>
        </row>
        <row r="214">
          <cell r="J214">
            <v>-169416.55</v>
          </cell>
        </row>
        <row r="215">
          <cell r="J215">
            <v>-6691138.6600000001</v>
          </cell>
        </row>
        <row r="216">
          <cell r="J216">
            <v>1483579.23</v>
          </cell>
        </row>
        <row r="217">
          <cell r="J217">
            <v>-1621042.24</v>
          </cell>
        </row>
        <row r="218">
          <cell r="J218">
            <v>440921.45</v>
          </cell>
        </row>
        <row r="219">
          <cell r="J219">
            <v>-2778596.62</v>
          </cell>
        </row>
        <row r="220">
          <cell r="J220">
            <v>236753.97</v>
          </cell>
        </row>
        <row r="221">
          <cell r="J221">
            <v>-212089.06</v>
          </cell>
        </row>
        <row r="222">
          <cell r="J222">
            <v>-113018.75</v>
          </cell>
        </row>
      </sheetData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oškovi za ANO"/>
      <sheetName val="BB 240 31 12 2020"/>
      <sheetName val="BU"/>
      <sheetName val="BS"/>
      <sheetName val="ZL-30.09BU"/>
      <sheetName val="Troškovi za ANO (2)"/>
      <sheetName val="BNT"/>
      <sheetName val="PNK"/>
    </sheetNames>
    <sheetDataSet>
      <sheetData sheetId="0"/>
      <sheetData sheetId="1">
        <row r="229">
          <cell r="J229">
            <v>-875459.95</v>
          </cell>
        </row>
      </sheetData>
      <sheetData sheetId="2"/>
      <sheetData sheetId="3">
        <row r="6">
          <cell r="B6" t="str">
            <v>od 01.01. do 31.12.2020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 (2)"/>
      <sheetName val="BNT (2)"/>
      <sheetName val="PNK"/>
      <sheetName val="BS"/>
    </sheetNames>
    <sheetDataSet>
      <sheetData sheetId="0">
        <row r="115">
          <cell r="E115">
            <v>779917.17311113491</v>
          </cell>
        </row>
      </sheetData>
      <sheetData sheetId="1"/>
      <sheetData sheetId="2"/>
      <sheetData sheetId="3">
        <row r="111">
          <cell r="B111" t="str">
            <v>U Podgorici, 04.02.2021.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5DAD6-05B0-4002-BA13-CF4DC195E482}">
  <sheetPr>
    <tabColor rgb="FFFF66FF"/>
  </sheetPr>
  <dimension ref="A1:I248"/>
  <sheetViews>
    <sheetView topLeftCell="A31" workbookViewId="0">
      <selection activeCell="B112" sqref="B112"/>
    </sheetView>
  </sheetViews>
  <sheetFormatPr defaultColWidth="3.28515625" defaultRowHeight="12.75"/>
  <cols>
    <col min="1" max="1" width="3.7109375" style="4" customWidth="1"/>
    <col min="2" max="2" width="14.140625" style="77" customWidth="1"/>
    <col min="3" max="3" width="75.140625" style="4" customWidth="1"/>
    <col min="4" max="4" width="9.42578125" style="1" customWidth="1"/>
    <col min="5" max="5" width="13.7109375" style="43" customWidth="1"/>
    <col min="6" max="6" width="14.85546875" style="33" customWidth="1"/>
    <col min="7" max="7" width="15.5703125" style="4" customWidth="1"/>
    <col min="8" max="254" width="44.7109375" style="4" customWidth="1"/>
    <col min="255" max="256" width="3.28515625" style="4"/>
    <col min="257" max="257" width="3.7109375" style="4" customWidth="1"/>
    <col min="258" max="258" width="14.28515625" style="4" customWidth="1"/>
    <col min="259" max="259" width="78.7109375" style="4" customWidth="1"/>
    <col min="260" max="260" width="10.7109375" style="4" customWidth="1"/>
    <col min="261" max="261" width="15" style="4" customWidth="1"/>
    <col min="262" max="262" width="14.85546875" style="4" customWidth="1"/>
    <col min="263" max="263" width="15.5703125" style="4" customWidth="1"/>
    <col min="264" max="510" width="44.7109375" style="4" customWidth="1"/>
    <col min="511" max="512" width="3.28515625" style="4"/>
    <col min="513" max="513" width="3.7109375" style="4" customWidth="1"/>
    <col min="514" max="514" width="14.28515625" style="4" customWidth="1"/>
    <col min="515" max="515" width="78.7109375" style="4" customWidth="1"/>
    <col min="516" max="516" width="10.7109375" style="4" customWidth="1"/>
    <col min="517" max="517" width="15" style="4" customWidth="1"/>
    <col min="518" max="518" width="14.85546875" style="4" customWidth="1"/>
    <col min="519" max="519" width="15.5703125" style="4" customWidth="1"/>
    <col min="520" max="766" width="44.7109375" style="4" customWidth="1"/>
    <col min="767" max="768" width="3.28515625" style="4"/>
    <col min="769" max="769" width="3.7109375" style="4" customWidth="1"/>
    <col min="770" max="770" width="14.28515625" style="4" customWidth="1"/>
    <col min="771" max="771" width="78.7109375" style="4" customWidth="1"/>
    <col min="772" max="772" width="10.7109375" style="4" customWidth="1"/>
    <col min="773" max="773" width="15" style="4" customWidth="1"/>
    <col min="774" max="774" width="14.85546875" style="4" customWidth="1"/>
    <col min="775" max="775" width="15.5703125" style="4" customWidth="1"/>
    <col min="776" max="1022" width="44.7109375" style="4" customWidth="1"/>
    <col min="1023" max="1024" width="3.28515625" style="4"/>
    <col min="1025" max="1025" width="3.7109375" style="4" customWidth="1"/>
    <col min="1026" max="1026" width="14.28515625" style="4" customWidth="1"/>
    <col min="1027" max="1027" width="78.7109375" style="4" customWidth="1"/>
    <col min="1028" max="1028" width="10.7109375" style="4" customWidth="1"/>
    <col min="1029" max="1029" width="15" style="4" customWidth="1"/>
    <col min="1030" max="1030" width="14.85546875" style="4" customWidth="1"/>
    <col min="1031" max="1031" width="15.5703125" style="4" customWidth="1"/>
    <col min="1032" max="1278" width="44.7109375" style="4" customWidth="1"/>
    <col min="1279" max="1280" width="3.28515625" style="4"/>
    <col min="1281" max="1281" width="3.7109375" style="4" customWidth="1"/>
    <col min="1282" max="1282" width="14.28515625" style="4" customWidth="1"/>
    <col min="1283" max="1283" width="78.7109375" style="4" customWidth="1"/>
    <col min="1284" max="1284" width="10.7109375" style="4" customWidth="1"/>
    <col min="1285" max="1285" width="15" style="4" customWidth="1"/>
    <col min="1286" max="1286" width="14.85546875" style="4" customWidth="1"/>
    <col min="1287" max="1287" width="15.5703125" style="4" customWidth="1"/>
    <col min="1288" max="1534" width="44.7109375" style="4" customWidth="1"/>
    <col min="1535" max="1536" width="3.28515625" style="4"/>
    <col min="1537" max="1537" width="3.7109375" style="4" customWidth="1"/>
    <col min="1538" max="1538" width="14.28515625" style="4" customWidth="1"/>
    <col min="1539" max="1539" width="78.7109375" style="4" customWidth="1"/>
    <col min="1540" max="1540" width="10.7109375" style="4" customWidth="1"/>
    <col min="1541" max="1541" width="15" style="4" customWidth="1"/>
    <col min="1542" max="1542" width="14.85546875" style="4" customWidth="1"/>
    <col min="1543" max="1543" width="15.5703125" style="4" customWidth="1"/>
    <col min="1544" max="1790" width="44.7109375" style="4" customWidth="1"/>
    <col min="1791" max="1792" width="3.28515625" style="4"/>
    <col min="1793" max="1793" width="3.7109375" style="4" customWidth="1"/>
    <col min="1794" max="1794" width="14.28515625" style="4" customWidth="1"/>
    <col min="1795" max="1795" width="78.7109375" style="4" customWidth="1"/>
    <col min="1796" max="1796" width="10.7109375" style="4" customWidth="1"/>
    <col min="1797" max="1797" width="15" style="4" customWidth="1"/>
    <col min="1798" max="1798" width="14.85546875" style="4" customWidth="1"/>
    <col min="1799" max="1799" width="15.5703125" style="4" customWidth="1"/>
    <col min="1800" max="2046" width="44.7109375" style="4" customWidth="1"/>
    <col min="2047" max="2048" width="3.28515625" style="4"/>
    <col min="2049" max="2049" width="3.7109375" style="4" customWidth="1"/>
    <col min="2050" max="2050" width="14.28515625" style="4" customWidth="1"/>
    <col min="2051" max="2051" width="78.7109375" style="4" customWidth="1"/>
    <col min="2052" max="2052" width="10.7109375" style="4" customWidth="1"/>
    <col min="2053" max="2053" width="15" style="4" customWidth="1"/>
    <col min="2054" max="2054" width="14.85546875" style="4" customWidth="1"/>
    <col min="2055" max="2055" width="15.5703125" style="4" customWidth="1"/>
    <col min="2056" max="2302" width="44.7109375" style="4" customWidth="1"/>
    <col min="2303" max="2304" width="3.28515625" style="4"/>
    <col min="2305" max="2305" width="3.7109375" style="4" customWidth="1"/>
    <col min="2306" max="2306" width="14.28515625" style="4" customWidth="1"/>
    <col min="2307" max="2307" width="78.7109375" style="4" customWidth="1"/>
    <col min="2308" max="2308" width="10.7109375" style="4" customWidth="1"/>
    <col min="2309" max="2309" width="15" style="4" customWidth="1"/>
    <col min="2310" max="2310" width="14.85546875" style="4" customWidth="1"/>
    <col min="2311" max="2311" width="15.5703125" style="4" customWidth="1"/>
    <col min="2312" max="2558" width="44.7109375" style="4" customWidth="1"/>
    <col min="2559" max="2560" width="3.28515625" style="4"/>
    <col min="2561" max="2561" width="3.7109375" style="4" customWidth="1"/>
    <col min="2562" max="2562" width="14.28515625" style="4" customWidth="1"/>
    <col min="2563" max="2563" width="78.7109375" style="4" customWidth="1"/>
    <col min="2564" max="2564" width="10.7109375" style="4" customWidth="1"/>
    <col min="2565" max="2565" width="15" style="4" customWidth="1"/>
    <col min="2566" max="2566" width="14.85546875" style="4" customWidth="1"/>
    <col min="2567" max="2567" width="15.5703125" style="4" customWidth="1"/>
    <col min="2568" max="2814" width="44.7109375" style="4" customWidth="1"/>
    <col min="2815" max="2816" width="3.28515625" style="4"/>
    <col min="2817" max="2817" width="3.7109375" style="4" customWidth="1"/>
    <col min="2818" max="2818" width="14.28515625" style="4" customWidth="1"/>
    <col min="2819" max="2819" width="78.7109375" style="4" customWidth="1"/>
    <col min="2820" max="2820" width="10.7109375" style="4" customWidth="1"/>
    <col min="2821" max="2821" width="15" style="4" customWidth="1"/>
    <col min="2822" max="2822" width="14.85546875" style="4" customWidth="1"/>
    <col min="2823" max="2823" width="15.5703125" style="4" customWidth="1"/>
    <col min="2824" max="3070" width="44.7109375" style="4" customWidth="1"/>
    <col min="3071" max="3072" width="3.28515625" style="4"/>
    <col min="3073" max="3073" width="3.7109375" style="4" customWidth="1"/>
    <col min="3074" max="3074" width="14.28515625" style="4" customWidth="1"/>
    <col min="3075" max="3075" width="78.7109375" style="4" customWidth="1"/>
    <col min="3076" max="3076" width="10.7109375" style="4" customWidth="1"/>
    <col min="3077" max="3077" width="15" style="4" customWidth="1"/>
    <col min="3078" max="3078" width="14.85546875" style="4" customWidth="1"/>
    <col min="3079" max="3079" width="15.5703125" style="4" customWidth="1"/>
    <col min="3080" max="3326" width="44.7109375" style="4" customWidth="1"/>
    <col min="3327" max="3328" width="3.28515625" style="4"/>
    <col min="3329" max="3329" width="3.7109375" style="4" customWidth="1"/>
    <col min="3330" max="3330" width="14.28515625" style="4" customWidth="1"/>
    <col min="3331" max="3331" width="78.7109375" style="4" customWidth="1"/>
    <col min="3332" max="3332" width="10.7109375" style="4" customWidth="1"/>
    <col min="3333" max="3333" width="15" style="4" customWidth="1"/>
    <col min="3334" max="3334" width="14.85546875" style="4" customWidth="1"/>
    <col min="3335" max="3335" width="15.5703125" style="4" customWidth="1"/>
    <col min="3336" max="3582" width="44.7109375" style="4" customWidth="1"/>
    <col min="3583" max="3584" width="3.28515625" style="4"/>
    <col min="3585" max="3585" width="3.7109375" style="4" customWidth="1"/>
    <col min="3586" max="3586" width="14.28515625" style="4" customWidth="1"/>
    <col min="3587" max="3587" width="78.7109375" style="4" customWidth="1"/>
    <col min="3588" max="3588" width="10.7109375" style="4" customWidth="1"/>
    <col min="3589" max="3589" width="15" style="4" customWidth="1"/>
    <col min="3590" max="3590" width="14.85546875" style="4" customWidth="1"/>
    <col min="3591" max="3591" width="15.5703125" style="4" customWidth="1"/>
    <col min="3592" max="3838" width="44.7109375" style="4" customWidth="1"/>
    <col min="3839" max="3840" width="3.28515625" style="4"/>
    <col min="3841" max="3841" width="3.7109375" style="4" customWidth="1"/>
    <col min="3842" max="3842" width="14.28515625" style="4" customWidth="1"/>
    <col min="3843" max="3843" width="78.7109375" style="4" customWidth="1"/>
    <col min="3844" max="3844" width="10.7109375" style="4" customWidth="1"/>
    <col min="3845" max="3845" width="15" style="4" customWidth="1"/>
    <col min="3846" max="3846" width="14.85546875" style="4" customWidth="1"/>
    <col min="3847" max="3847" width="15.5703125" style="4" customWidth="1"/>
    <col min="3848" max="4094" width="44.7109375" style="4" customWidth="1"/>
    <col min="4095" max="4096" width="3.28515625" style="4"/>
    <col min="4097" max="4097" width="3.7109375" style="4" customWidth="1"/>
    <col min="4098" max="4098" width="14.28515625" style="4" customWidth="1"/>
    <col min="4099" max="4099" width="78.7109375" style="4" customWidth="1"/>
    <col min="4100" max="4100" width="10.7109375" style="4" customWidth="1"/>
    <col min="4101" max="4101" width="15" style="4" customWidth="1"/>
    <col min="4102" max="4102" width="14.85546875" style="4" customWidth="1"/>
    <col min="4103" max="4103" width="15.5703125" style="4" customWidth="1"/>
    <col min="4104" max="4350" width="44.7109375" style="4" customWidth="1"/>
    <col min="4351" max="4352" width="3.28515625" style="4"/>
    <col min="4353" max="4353" width="3.7109375" style="4" customWidth="1"/>
    <col min="4354" max="4354" width="14.28515625" style="4" customWidth="1"/>
    <col min="4355" max="4355" width="78.7109375" style="4" customWidth="1"/>
    <col min="4356" max="4356" width="10.7109375" style="4" customWidth="1"/>
    <col min="4357" max="4357" width="15" style="4" customWidth="1"/>
    <col min="4358" max="4358" width="14.85546875" style="4" customWidth="1"/>
    <col min="4359" max="4359" width="15.5703125" style="4" customWidth="1"/>
    <col min="4360" max="4606" width="44.7109375" style="4" customWidth="1"/>
    <col min="4607" max="4608" width="3.28515625" style="4"/>
    <col min="4609" max="4609" width="3.7109375" style="4" customWidth="1"/>
    <col min="4610" max="4610" width="14.28515625" style="4" customWidth="1"/>
    <col min="4611" max="4611" width="78.7109375" style="4" customWidth="1"/>
    <col min="4612" max="4612" width="10.7109375" style="4" customWidth="1"/>
    <col min="4613" max="4613" width="15" style="4" customWidth="1"/>
    <col min="4614" max="4614" width="14.85546875" style="4" customWidth="1"/>
    <col min="4615" max="4615" width="15.5703125" style="4" customWidth="1"/>
    <col min="4616" max="4862" width="44.7109375" style="4" customWidth="1"/>
    <col min="4863" max="4864" width="3.28515625" style="4"/>
    <col min="4865" max="4865" width="3.7109375" style="4" customWidth="1"/>
    <col min="4866" max="4866" width="14.28515625" style="4" customWidth="1"/>
    <col min="4867" max="4867" width="78.7109375" style="4" customWidth="1"/>
    <col min="4868" max="4868" width="10.7109375" style="4" customWidth="1"/>
    <col min="4869" max="4869" width="15" style="4" customWidth="1"/>
    <col min="4870" max="4870" width="14.85546875" style="4" customWidth="1"/>
    <col min="4871" max="4871" width="15.5703125" style="4" customWidth="1"/>
    <col min="4872" max="5118" width="44.7109375" style="4" customWidth="1"/>
    <col min="5119" max="5120" width="3.28515625" style="4"/>
    <col min="5121" max="5121" width="3.7109375" style="4" customWidth="1"/>
    <col min="5122" max="5122" width="14.28515625" style="4" customWidth="1"/>
    <col min="5123" max="5123" width="78.7109375" style="4" customWidth="1"/>
    <col min="5124" max="5124" width="10.7109375" style="4" customWidth="1"/>
    <col min="5125" max="5125" width="15" style="4" customWidth="1"/>
    <col min="5126" max="5126" width="14.85546875" style="4" customWidth="1"/>
    <col min="5127" max="5127" width="15.5703125" style="4" customWidth="1"/>
    <col min="5128" max="5374" width="44.7109375" style="4" customWidth="1"/>
    <col min="5375" max="5376" width="3.28515625" style="4"/>
    <col min="5377" max="5377" width="3.7109375" style="4" customWidth="1"/>
    <col min="5378" max="5378" width="14.28515625" style="4" customWidth="1"/>
    <col min="5379" max="5379" width="78.7109375" style="4" customWidth="1"/>
    <col min="5380" max="5380" width="10.7109375" style="4" customWidth="1"/>
    <col min="5381" max="5381" width="15" style="4" customWidth="1"/>
    <col min="5382" max="5382" width="14.85546875" style="4" customWidth="1"/>
    <col min="5383" max="5383" width="15.5703125" style="4" customWidth="1"/>
    <col min="5384" max="5630" width="44.7109375" style="4" customWidth="1"/>
    <col min="5631" max="5632" width="3.28515625" style="4"/>
    <col min="5633" max="5633" width="3.7109375" style="4" customWidth="1"/>
    <col min="5634" max="5634" width="14.28515625" style="4" customWidth="1"/>
    <col min="5635" max="5635" width="78.7109375" style="4" customWidth="1"/>
    <col min="5636" max="5636" width="10.7109375" style="4" customWidth="1"/>
    <col min="5637" max="5637" width="15" style="4" customWidth="1"/>
    <col min="5638" max="5638" width="14.85546875" style="4" customWidth="1"/>
    <col min="5639" max="5639" width="15.5703125" style="4" customWidth="1"/>
    <col min="5640" max="5886" width="44.7109375" style="4" customWidth="1"/>
    <col min="5887" max="5888" width="3.28515625" style="4"/>
    <col min="5889" max="5889" width="3.7109375" style="4" customWidth="1"/>
    <col min="5890" max="5890" width="14.28515625" style="4" customWidth="1"/>
    <col min="5891" max="5891" width="78.7109375" style="4" customWidth="1"/>
    <col min="5892" max="5892" width="10.7109375" style="4" customWidth="1"/>
    <col min="5893" max="5893" width="15" style="4" customWidth="1"/>
    <col min="5894" max="5894" width="14.85546875" style="4" customWidth="1"/>
    <col min="5895" max="5895" width="15.5703125" style="4" customWidth="1"/>
    <col min="5896" max="6142" width="44.7109375" style="4" customWidth="1"/>
    <col min="6143" max="6144" width="3.28515625" style="4"/>
    <col min="6145" max="6145" width="3.7109375" style="4" customWidth="1"/>
    <col min="6146" max="6146" width="14.28515625" style="4" customWidth="1"/>
    <col min="6147" max="6147" width="78.7109375" style="4" customWidth="1"/>
    <col min="6148" max="6148" width="10.7109375" style="4" customWidth="1"/>
    <col min="6149" max="6149" width="15" style="4" customWidth="1"/>
    <col min="6150" max="6150" width="14.85546875" style="4" customWidth="1"/>
    <col min="6151" max="6151" width="15.5703125" style="4" customWidth="1"/>
    <col min="6152" max="6398" width="44.7109375" style="4" customWidth="1"/>
    <col min="6399" max="6400" width="3.28515625" style="4"/>
    <col min="6401" max="6401" width="3.7109375" style="4" customWidth="1"/>
    <col min="6402" max="6402" width="14.28515625" style="4" customWidth="1"/>
    <col min="6403" max="6403" width="78.7109375" style="4" customWidth="1"/>
    <col min="6404" max="6404" width="10.7109375" style="4" customWidth="1"/>
    <col min="6405" max="6405" width="15" style="4" customWidth="1"/>
    <col min="6406" max="6406" width="14.85546875" style="4" customWidth="1"/>
    <col min="6407" max="6407" width="15.5703125" style="4" customWidth="1"/>
    <col min="6408" max="6654" width="44.7109375" style="4" customWidth="1"/>
    <col min="6655" max="6656" width="3.28515625" style="4"/>
    <col min="6657" max="6657" width="3.7109375" style="4" customWidth="1"/>
    <col min="6658" max="6658" width="14.28515625" style="4" customWidth="1"/>
    <col min="6659" max="6659" width="78.7109375" style="4" customWidth="1"/>
    <col min="6660" max="6660" width="10.7109375" style="4" customWidth="1"/>
    <col min="6661" max="6661" width="15" style="4" customWidth="1"/>
    <col min="6662" max="6662" width="14.85546875" style="4" customWidth="1"/>
    <col min="6663" max="6663" width="15.5703125" style="4" customWidth="1"/>
    <col min="6664" max="6910" width="44.7109375" style="4" customWidth="1"/>
    <col min="6911" max="6912" width="3.28515625" style="4"/>
    <col min="6913" max="6913" width="3.7109375" style="4" customWidth="1"/>
    <col min="6914" max="6914" width="14.28515625" style="4" customWidth="1"/>
    <col min="6915" max="6915" width="78.7109375" style="4" customWidth="1"/>
    <col min="6916" max="6916" width="10.7109375" style="4" customWidth="1"/>
    <col min="6917" max="6917" width="15" style="4" customWidth="1"/>
    <col min="6918" max="6918" width="14.85546875" style="4" customWidth="1"/>
    <col min="6919" max="6919" width="15.5703125" style="4" customWidth="1"/>
    <col min="6920" max="7166" width="44.7109375" style="4" customWidth="1"/>
    <col min="7167" max="7168" width="3.28515625" style="4"/>
    <col min="7169" max="7169" width="3.7109375" style="4" customWidth="1"/>
    <col min="7170" max="7170" width="14.28515625" style="4" customWidth="1"/>
    <col min="7171" max="7171" width="78.7109375" style="4" customWidth="1"/>
    <col min="7172" max="7172" width="10.7109375" style="4" customWidth="1"/>
    <col min="7173" max="7173" width="15" style="4" customWidth="1"/>
    <col min="7174" max="7174" width="14.85546875" style="4" customWidth="1"/>
    <col min="7175" max="7175" width="15.5703125" style="4" customWidth="1"/>
    <col min="7176" max="7422" width="44.7109375" style="4" customWidth="1"/>
    <col min="7423" max="7424" width="3.28515625" style="4"/>
    <col min="7425" max="7425" width="3.7109375" style="4" customWidth="1"/>
    <col min="7426" max="7426" width="14.28515625" style="4" customWidth="1"/>
    <col min="7427" max="7427" width="78.7109375" style="4" customWidth="1"/>
    <col min="7428" max="7428" width="10.7109375" style="4" customWidth="1"/>
    <col min="7429" max="7429" width="15" style="4" customWidth="1"/>
    <col min="7430" max="7430" width="14.85546875" style="4" customWidth="1"/>
    <col min="7431" max="7431" width="15.5703125" style="4" customWidth="1"/>
    <col min="7432" max="7678" width="44.7109375" style="4" customWidth="1"/>
    <col min="7679" max="7680" width="3.28515625" style="4"/>
    <col min="7681" max="7681" width="3.7109375" style="4" customWidth="1"/>
    <col min="7682" max="7682" width="14.28515625" style="4" customWidth="1"/>
    <col min="7683" max="7683" width="78.7109375" style="4" customWidth="1"/>
    <col min="7684" max="7684" width="10.7109375" style="4" customWidth="1"/>
    <col min="7685" max="7685" width="15" style="4" customWidth="1"/>
    <col min="7686" max="7686" width="14.85546875" style="4" customWidth="1"/>
    <col min="7687" max="7687" width="15.5703125" style="4" customWidth="1"/>
    <col min="7688" max="7934" width="44.7109375" style="4" customWidth="1"/>
    <col min="7935" max="7936" width="3.28515625" style="4"/>
    <col min="7937" max="7937" width="3.7109375" style="4" customWidth="1"/>
    <col min="7938" max="7938" width="14.28515625" style="4" customWidth="1"/>
    <col min="7939" max="7939" width="78.7109375" style="4" customWidth="1"/>
    <col min="7940" max="7940" width="10.7109375" style="4" customWidth="1"/>
    <col min="7941" max="7941" width="15" style="4" customWidth="1"/>
    <col min="7942" max="7942" width="14.85546875" style="4" customWidth="1"/>
    <col min="7943" max="7943" width="15.5703125" style="4" customWidth="1"/>
    <col min="7944" max="8190" width="44.7109375" style="4" customWidth="1"/>
    <col min="8191" max="8192" width="3.28515625" style="4"/>
    <col min="8193" max="8193" width="3.7109375" style="4" customWidth="1"/>
    <col min="8194" max="8194" width="14.28515625" style="4" customWidth="1"/>
    <col min="8195" max="8195" width="78.7109375" style="4" customWidth="1"/>
    <col min="8196" max="8196" width="10.7109375" style="4" customWidth="1"/>
    <col min="8197" max="8197" width="15" style="4" customWidth="1"/>
    <col min="8198" max="8198" width="14.85546875" style="4" customWidth="1"/>
    <col min="8199" max="8199" width="15.5703125" style="4" customWidth="1"/>
    <col min="8200" max="8446" width="44.7109375" style="4" customWidth="1"/>
    <col min="8447" max="8448" width="3.28515625" style="4"/>
    <col min="8449" max="8449" width="3.7109375" style="4" customWidth="1"/>
    <col min="8450" max="8450" width="14.28515625" style="4" customWidth="1"/>
    <col min="8451" max="8451" width="78.7109375" style="4" customWidth="1"/>
    <col min="8452" max="8452" width="10.7109375" style="4" customWidth="1"/>
    <col min="8453" max="8453" width="15" style="4" customWidth="1"/>
    <col min="8454" max="8454" width="14.85546875" style="4" customWidth="1"/>
    <col min="8455" max="8455" width="15.5703125" style="4" customWidth="1"/>
    <col min="8456" max="8702" width="44.7109375" style="4" customWidth="1"/>
    <col min="8703" max="8704" width="3.28515625" style="4"/>
    <col min="8705" max="8705" width="3.7109375" style="4" customWidth="1"/>
    <col min="8706" max="8706" width="14.28515625" style="4" customWidth="1"/>
    <col min="8707" max="8707" width="78.7109375" style="4" customWidth="1"/>
    <col min="8708" max="8708" width="10.7109375" style="4" customWidth="1"/>
    <col min="8709" max="8709" width="15" style="4" customWidth="1"/>
    <col min="8710" max="8710" width="14.85546875" style="4" customWidth="1"/>
    <col min="8711" max="8711" width="15.5703125" style="4" customWidth="1"/>
    <col min="8712" max="8958" width="44.7109375" style="4" customWidth="1"/>
    <col min="8959" max="8960" width="3.28515625" style="4"/>
    <col min="8961" max="8961" width="3.7109375" style="4" customWidth="1"/>
    <col min="8962" max="8962" width="14.28515625" style="4" customWidth="1"/>
    <col min="8963" max="8963" width="78.7109375" style="4" customWidth="1"/>
    <col min="8964" max="8964" width="10.7109375" style="4" customWidth="1"/>
    <col min="8965" max="8965" width="15" style="4" customWidth="1"/>
    <col min="8966" max="8966" width="14.85546875" style="4" customWidth="1"/>
    <col min="8967" max="8967" width="15.5703125" style="4" customWidth="1"/>
    <col min="8968" max="9214" width="44.7109375" style="4" customWidth="1"/>
    <col min="9215" max="9216" width="3.28515625" style="4"/>
    <col min="9217" max="9217" width="3.7109375" style="4" customWidth="1"/>
    <col min="9218" max="9218" width="14.28515625" style="4" customWidth="1"/>
    <col min="9219" max="9219" width="78.7109375" style="4" customWidth="1"/>
    <col min="9220" max="9220" width="10.7109375" style="4" customWidth="1"/>
    <col min="9221" max="9221" width="15" style="4" customWidth="1"/>
    <col min="9222" max="9222" width="14.85546875" style="4" customWidth="1"/>
    <col min="9223" max="9223" width="15.5703125" style="4" customWidth="1"/>
    <col min="9224" max="9470" width="44.7109375" style="4" customWidth="1"/>
    <col min="9471" max="9472" width="3.28515625" style="4"/>
    <col min="9473" max="9473" width="3.7109375" style="4" customWidth="1"/>
    <col min="9474" max="9474" width="14.28515625" style="4" customWidth="1"/>
    <col min="9475" max="9475" width="78.7109375" style="4" customWidth="1"/>
    <col min="9476" max="9476" width="10.7109375" style="4" customWidth="1"/>
    <col min="9477" max="9477" width="15" style="4" customWidth="1"/>
    <col min="9478" max="9478" width="14.85546875" style="4" customWidth="1"/>
    <col min="9479" max="9479" width="15.5703125" style="4" customWidth="1"/>
    <col min="9480" max="9726" width="44.7109375" style="4" customWidth="1"/>
    <col min="9727" max="9728" width="3.28515625" style="4"/>
    <col min="9729" max="9729" width="3.7109375" style="4" customWidth="1"/>
    <col min="9730" max="9730" width="14.28515625" style="4" customWidth="1"/>
    <col min="9731" max="9731" width="78.7109375" style="4" customWidth="1"/>
    <col min="9732" max="9732" width="10.7109375" style="4" customWidth="1"/>
    <col min="9733" max="9733" width="15" style="4" customWidth="1"/>
    <col min="9734" max="9734" width="14.85546875" style="4" customWidth="1"/>
    <col min="9735" max="9735" width="15.5703125" style="4" customWidth="1"/>
    <col min="9736" max="9982" width="44.7109375" style="4" customWidth="1"/>
    <col min="9983" max="9984" width="3.28515625" style="4"/>
    <col min="9985" max="9985" width="3.7109375" style="4" customWidth="1"/>
    <col min="9986" max="9986" width="14.28515625" style="4" customWidth="1"/>
    <col min="9987" max="9987" width="78.7109375" style="4" customWidth="1"/>
    <col min="9988" max="9988" width="10.7109375" style="4" customWidth="1"/>
    <col min="9989" max="9989" width="15" style="4" customWidth="1"/>
    <col min="9990" max="9990" width="14.85546875" style="4" customWidth="1"/>
    <col min="9991" max="9991" width="15.5703125" style="4" customWidth="1"/>
    <col min="9992" max="10238" width="44.7109375" style="4" customWidth="1"/>
    <col min="10239" max="10240" width="3.28515625" style="4"/>
    <col min="10241" max="10241" width="3.7109375" style="4" customWidth="1"/>
    <col min="10242" max="10242" width="14.28515625" style="4" customWidth="1"/>
    <col min="10243" max="10243" width="78.7109375" style="4" customWidth="1"/>
    <col min="10244" max="10244" width="10.7109375" style="4" customWidth="1"/>
    <col min="10245" max="10245" width="15" style="4" customWidth="1"/>
    <col min="10246" max="10246" width="14.85546875" style="4" customWidth="1"/>
    <col min="10247" max="10247" width="15.5703125" style="4" customWidth="1"/>
    <col min="10248" max="10494" width="44.7109375" style="4" customWidth="1"/>
    <col min="10495" max="10496" width="3.28515625" style="4"/>
    <col min="10497" max="10497" width="3.7109375" style="4" customWidth="1"/>
    <col min="10498" max="10498" width="14.28515625" style="4" customWidth="1"/>
    <col min="10499" max="10499" width="78.7109375" style="4" customWidth="1"/>
    <col min="10500" max="10500" width="10.7109375" style="4" customWidth="1"/>
    <col min="10501" max="10501" width="15" style="4" customWidth="1"/>
    <col min="10502" max="10502" width="14.85546875" style="4" customWidth="1"/>
    <col min="10503" max="10503" width="15.5703125" style="4" customWidth="1"/>
    <col min="10504" max="10750" width="44.7109375" style="4" customWidth="1"/>
    <col min="10751" max="10752" width="3.28515625" style="4"/>
    <col min="10753" max="10753" width="3.7109375" style="4" customWidth="1"/>
    <col min="10754" max="10754" width="14.28515625" style="4" customWidth="1"/>
    <col min="10755" max="10755" width="78.7109375" style="4" customWidth="1"/>
    <col min="10756" max="10756" width="10.7109375" style="4" customWidth="1"/>
    <col min="10757" max="10757" width="15" style="4" customWidth="1"/>
    <col min="10758" max="10758" width="14.85546875" style="4" customWidth="1"/>
    <col min="10759" max="10759" width="15.5703125" style="4" customWidth="1"/>
    <col min="10760" max="11006" width="44.7109375" style="4" customWidth="1"/>
    <col min="11007" max="11008" width="3.28515625" style="4"/>
    <col min="11009" max="11009" width="3.7109375" style="4" customWidth="1"/>
    <col min="11010" max="11010" width="14.28515625" style="4" customWidth="1"/>
    <col min="11011" max="11011" width="78.7109375" style="4" customWidth="1"/>
    <col min="11012" max="11012" width="10.7109375" style="4" customWidth="1"/>
    <col min="11013" max="11013" width="15" style="4" customWidth="1"/>
    <col min="11014" max="11014" width="14.85546875" style="4" customWidth="1"/>
    <col min="11015" max="11015" width="15.5703125" style="4" customWidth="1"/>
    <col min="11016" max="11262" width="44.7109375" style="4" customWidth="1"/>
    <col min="11263" max="11264" width="3.28515625" style="4"/>
    <col min="11265" max="11265" width="3.7109375" style="4" customWidth="1"/>
    <col min="11266" max="11266" width="14.28515625" style="4" customWidth="1"/>
    <col min="11267" max="11267" width="78.7109375" style="4" customWidth="1"/>
    <col min="11268" max="11268" width="10.7109375" style="4" customWidth="1"/>
    <col min="11269" max="11269" width="15" style="4" customWidth="1"/>
    <col min="11270" max="11270" width="14.85546875" style="4" customWidth="1"/>
    <col min="11271" max="11271" width="15.5703125" style="4" customWidth="1"/>
    <col min="11272" max="11518" width="44.7109375" style="4" customWidth="1"/>
    <col min="11519" max="11520" width="3.28515625" style="4"/>
    <col min="11521" max="11521" width="3.7109375" style="4" customWidth="1"/>
    <col min="11522" max="11522" width="14.28515625" style="4" customWidth="1"/>
    <col min="11523" max="11523" width="78.7109375" style="4" customWidth="1"/>
    <col min="11524" max="11524" width="10.7109375" style="4" customWidth="1"/>
    <col min="11525" max="11525" width="15" style="4" customWidth="1"/>
    <col min="11526" max="11526" width="14.85546875" style="4" customWidth="1"/>
    <col min="11527" max="11527" width="15.5703125" style="4" customWidth="1"/>
    <col min="11528" max="11774" width="44.7109375" style="4" customWidth="1"/>
    <col min="11775" max="11776" width="3.28515625" style="4"/>
    <col min="11777" max="11777" width="3.7109375" style="4" customWidth="1"/>
    <col min="11778" max="11778" width="14.28515625" style="4" customWidth="1"/>
    <col min="11779" max="11779" width="78.7109375" style="4" customWidth="1"/>
    <col min="11780" max="11780" width="10.7109375" style="4" customWidth="1"/>
    <col min="11781" max="11781" width="15" style="4" customWidth="1"/>
    <col min="11782" max="11782" width="14.85546875" style="4" customWidth="1"/>
    <col min="11783" max="11783" width="15.5703125" style="4" customWidth="1"/>
    <col min="11784" max="12030" width="44.7109375" style="4" customWidth="1"/>
    <col min="12031" max="12032" width="3.28515625" style="4"/>
    <col min="12033" max="12033" width="3.7109375" style="4" customWidth="1"/>
    <col min="12034" max="12034" width="14.28515625" style="4" customWidth="1"/>
    <col min="12035" max="12035" width="78.7109375" style="4" customWidth="1"/>
    <col min="12036" max="12036" width="10.7109375" style="4" customWidth="1"/>
    <col min="12037" max="12037" width="15" style="4" customWidth="1"/>
    <col min="12038" max="12038" width="14.85546875" style="4" customWidth="1"/>
    <col min="12039" max="12039" width="15.5703125" style="4" customWidth="1"/>
    <col min="12040" max="12286" width="44.7109375" style="4" customWidth="1"/>
    <col min="12287" max="12288" width="3.28515625" style="4"/>
    <col min="12289" max="12289" width="3.7109375" style="4" customWidth="1"/>
    <col min="12290" max="12290" width="14.28515625" style="4" customWidth="1"/>
    <col min="12291" max="12291" width="78.7109375" style="4" customWidth="1"/>
    <col min="12292" max="12292" width="10.7109375" style="4" customWidth="1"/>
    <col min="12293" max="12293" width="15" style="4" customWidth="1"/>
    <col min="12294" max="12294" width="14.85546875" style="4" customWidth="1"/>
    <col min="12295" max="12295" width="15.5703125" style="4" customWidth="1"/>
    <col min="12296" max="12542" width="44.7109375" style="4" customWidth="1"/>
    <col min="12543" max="12544" width="3.28515625" style="4"/>
    <col min="12545" max="12545" width="3.7109375" style="4" customWidth="1"/>
    <col min="12546" max="12546" width="14.28515625" style="4" customWidth="1"/>
    <col min="12547" max="12547" width="78.7109375" style="4" customWidth="1"/>
    <col min="12548" max="12548" width="10.7109375" style="4" customWidth="1"/>
    <col min="12549" max="12549" width="15" style="4" customWidth="1"/>
    <col min="12550" max="12550" width="14.85546875" style="4" customWidth="1"/>
    <col min="12551" max="12551" width="15.5703125" style="4" customWidth="1"/>
    <col min="12552" max="12798" width="44.7109375" style="4" customWidth="1"/>
    <col min="12799" max="12800" width="3.28515625" style="4"/>
    <col min="12801" max="12801" width="3.7109375" style="4" customWidth="1"/>
    <col min="12802" max="12802" width="14.28515625" style="4" customWidth="1"/>
    <col min="12803" max="12803" width="78.7109375" style="4" customWidth="1"/>
    <col min="12804" max="12804" width="10.7109375" style="4" customWidth="1"/>
    <col min="12805" max="12805" width="15" style="4" customWidth="1"/>
    <col min="12806" max="12806" width="14.85546875" style="4" customWidth="1"/>
    <col min="12807" max="12807" width="15.5703125" style="4" customWidth="1"/>
    <col min="12808" max="13054" width="44.7109375" style="4" customWidth="1"/>
    <col min="13055" max="13056" width="3.28515625" style="4"/>
    <col min="13057" max="13057" width="3.7109375" style="4" customWidth="1"/>
    <col min="13058" max="13058" width="14.28515625" style="4" customWidth="1"/>
    <col min="13059" max="13059" width="78.7109375" style="4" customWidth="1"/>
    <col min="13060" max="13060" width="10.7109375" style="4" customWidth="1"/>
    <col min="13061" max="13061" width="15" style="4" customWidth="1"/>
    <col min="13062" max="13062" width="14.85546875" style="4" customWidth="1"/>
    <col min="13063" max="13063" width="15.5703125" style="4" customWidth="1"/>
    <col min="13064" max="13310" width="44.7109375" style="4" customWidth="1"/>
    <col min="13311" max="13312" width="3.28515625" style="4"/>
    <col min="13313" max="13313" width="3.7109375" style="4" customWidth="1"/>
    <col min="13314" max="13314" width="14.28515625" style="4" customWidth="1"/>
    <col min="13315" max="13315" width="78.7109375" style="4" customWidth="1"/>
    <col min="13316" max="13316" width="10.7109375" style="4" customWidth="1"/>
    <col min="13317" max="13317" width="15" style="4" customWidth="1"/>
    <col min="13318" max="13318" width="14.85546875" style="4" customWidth="1"/>
    <col min="13319" max="13319" width="15.5703125" style="4" customWidth="1"/>
    <col min="13320" max="13566" width="44.7109375" style="4" customWidth="1"/>
    <col min="13567" max="13568" width="3.28515625" style="4"/>
    <col min="13569" max="13569" width="3.7109375" style="4" customWidth="1"/>
    <col min="13570" max="13570" width="14.28515625" style="4" customWidth="1"/>
    <col min="13571" max="13571" width="78.7109375" style="4" customWidth="1"/>
    <col min="13572" max="13572" width="10.7109375" style="4" customWidth="1"/>
    <col min="13573" max="13573" width="15" style="4" customWidth="1"/>
    <col min="13574" max="13574" width="14.85546875" style="4" customWidth="1"/>
    <col min="13575" max="13575" width="15.5703125" style="4" customWidth="1"/>
    <col min="13576" max="13822" width="44.7109375" style="4" customWidth="1"/>
    <col min="13823" max="13824" width="3.28515625" style="4"/>
    <col min="13825" max="13825" width="3.7109375" style="4" customWidth="1"/>
    <col min="13826" max="13826" width="14.28515625" style="4" customWidth="1"/>
    <col min="13827" max="13827" width="78.7109375" style="4" customWidth="1"/>
    <col min="13828" max="13828" width="10.7109375" style="4" customWidth="1"/>
    <col min="13829" max="13829" width="15" style="4" customWidth="1"/>
    <col min="13830" max="13830" width="14.85546875" style="4" customWidth="1"/>
    <col min="13831" max="13831" width="15.5703125" style="4" customWidth="1"/>
    <col min="13832" max="14078" width="44.7109375" style="4" customWidth="1"/>
    <col min="14079" max="14080" width="3.28515625" style="4"/>
    <col min="14081" max="14081" width="3.7109375" style="4" customWidth="1"/>
    <col min="14082" max="14082" width="14.28515625" style="4" customWidth="1"/>
    <col min="14083" max="14083" width="78.7109375" style="4" customWidth="1"/>
    <col min="14084" max="14084" width="10.7109375" style="4" customWidth="1"/>
    <col min="14085" max="14085" width="15" style="4" customWidth="1"/>
    <col min="14086" max="14086" width="14.85546875" style="4" customWidth="1"/>
    <col min="14087" max="14087" width="15.5703125" style="4" customWidth="1"/>
    <col min="14088" max="14334" width="44.7109375" style="4" customWidth="1"/>
    <col min="14335" max="14336" width="3.28515625" style="4"/>
    <col min="14337" max="14337" width="3.7109375" style="4" customWidth="1"/>
    <col min="14338" max="14338" width="14.28515625" style="4" customWidth="1"/>
    <col min="14339" max="14339" width="78.7109375" style="4" customWidth="1"/>
    <col min="14340" max="14340" width="10.7109375" style="4" customWidth="1"/>
    <col min="14341" max="14341" width="15" style="4" customWidth="1"/>
    <col min="14342" max="14342" width="14.85546875" style="4" customWidth="1"/>
    <col min="14343" max="14343" width="15.5703125" style="4" customWidth="1"/>
    <col min="14344" max="14590" width="44.7109375" style="4" customWidth="1"/>
    <col min="14591" max="14592" width="3.28515625" style="4"/>
    <col min="14593" max="14593" width="3.7109375" style="4" customWidth="1"/>
    <col min="14594" max="14594" width="14.28515625" style="4" customWidth="1"/>
    <col min="14595" max="14595" width="78.7109375" style="4" customWidth="1"/>
    <col min="14596" max="14596" width="10.7109375" style="4" customWidth="1"/>
    <col min="14597" max="14597" width="15" style="4" customWidth="1"/>
    <col min="14598" max="14598" width="14.85546875" style="4" customWidth="1"/>
    <col min="14599" max="14599" width="15.5703125" style="4" customWidth="1"/>
    <col min="14600" max="14846" width="44.7109375" style="4" customWidth="1"/>
    <col min="14847" max="14848" width="3.28515625" style="4"/>
    <col min="14849" max="14849" width="3.7109375" style="4" customWidth="1"/>
    <col min="14850" max="14850" width="14.28515625" style="4" customWidth="1"/>
    <col min="14851" max="14851" width="78.7109375" style="4" customWidth="1"/>
    <col min="14852" max="14852" width="10.7109375" style="4" customWidth="1"/>
    <col min="14853" max="14853" width="15" style="4" customWidth="1"/>
    <col min="14854" max="14854" width="14.85546875" style="4" customWidth="1"/>
    <col min="14855" max="14855" width="15.5703125" style="4" customWidth="1"/>
    <col min="14856" max="15102" width="44.7109375" style="4" customWidth="1"/>
    <col min="15103" max="15104" width="3.28515625" style="4"/>
    <col min="15105" max="15105" width="3.7109375" style="4" customWidth="1"/>
    <col min="15106" max="15106" width="14.28515625" style="4" customWidth="1"/>
    <col min="15107" max="15107" width="78.7109375" style="4" customWidth="1"/>
    <col min="15108" max="15108" width="10.7109375" style="4" customWidth="1"/>
    <col min="15109" max="15109" width="15" style="4" customWidth="1"/>
    <col min="15110" max="15110" width="14.85546875" style="4" customWidth="1"/>
    <col min="15111" max="15111" width="15.5703125" style="4" customWidth="1"/>
    <col min="15112" max="15358" width="44.7109375" style="4" customWidth="1"/>
    <col min="15359" max="15360" width="3.28515625" style="4"/>
    <col min="15361" max="15361" width="3.7109375" style="4" customWidth="1"/>
    <col min="15362" max="15362" width="14.28515625" style="4" customWidth="1"/>
    <col min="15363" max="15363" width="78.7109375" style="4" customWidth="1"/>
    <col min="15364" max="15364" width="10.7109375" style="4" customWidth="1"/>
    <col min="15365" max="15365" width="15" style="4" customWidth="1"/>
    <col min="15366" max="15366" width="14.85546875" style="4" customWidth="1"/>
    <col min="15367" max="15367" width="15.5703125" style="4" customWidth="1"/>
    <col min="15368" max="15614" width="44.7109375" style="4" customWidth="1"/>
    <col min="15615" max="15616" width="3.28515625" style="4"/>
    <col min="15617" max="15617" width="3.7109375" style="4" customWidth="1"/>
    <col min="15618" max="15618" width="14.28515625" style="4" customWidth="1"/>
    <col min="15619" max="15619" width="78.7109375" style="4" customWidth="1"/>
    <col min="15620" max="15620" width="10.7109375" style="4" customWidth="1"/>
    <col min="15621" max="15621" width="15" style="4" customWidth="1"/>
    <col min="15622" max="15622" width="14.85546875" style="4" customWidth="1"/>
    <col min="15623" max="15623" width="15.5703125" style="4" customWidth="1"/>
    <col min="15624" max="15870" width="44.7109375" style="4" customWidth="1"/>
    <col min="15871" max="15872" width="3.28515625" style="4"/>
    <col min="15873" max="15873" width="3.7109375" style="4" customWidth="1"/>
    <col min="15874" max="15874" width="14.28515625" style="4" customWidth="1"/>
    <col min="15875" max="15875" width="78.7109375" style="4" customWidth="1"/>
    <col min="15876" max="15876" width="10.7109375" style="4" customWidth="1"/>
    <col min="15877" max="15877" width="15" style="4" customWidth="1"/>
    <col min="15878" max="15878" width="14.85546875" style="4" customWidth="1"/>
    <col min="15879" max="15879" width="15.5703125" style="4" customWidth="1"/>
    <col min="15880" max="16126" width="44.7109375" style="4" customWidth="1"/>
    <col min="16127" max="16128" width="3.28515625" style="4"/>
    <col min="16129" max="16129" width="3.7109375" style="4" customWidth="1"/>
    <col min="16130" max="16130" width="14.28515625" style="4" customWidth="1"/>
    <col min="16131" max="16131" width="78.7109375" style="4" customWidth="1"/>
    <col min="16132" max="16132" width="10.7109375" style="4" customWidth="1"/>
    <col min="16133" max="16133" width="15" style="4" customWidth="1"/>
    <col min="16134" max="16134" width="14.85546875" style="4" customWidth="1"/>
    <col min="16135" max="16135" width="15.5703125" style="4" customWidth="1"/>
    <col min="16136" max="16382" width="44.7109375" style="4" customWidth="1"/>
    <col min="16383" max="16384" width="3.28515625" style="4"/>
  </cols>
  <sheetData>
    <row r="1" spans="2:7" ht="10.5" customHeight="1">
      <c r="B1" s="156" t="s">
        <v>0</v>
      </c>
      <c r="C1" s="156"/>
    </row>
    <row r="2" spans="2:7" ht="10.5" customHeight="1">
      <c r="B2" s="156" t="s">
        <v>1</v>
      </c>
      <c r="C2" s="156"/>
    </row>
    <row r="3" spans="2:7" ht="10.5" customHeight="1">
      <c r="B3" s="5" t="s">
        <v>2</v>
      </c>
      <c r="C3" s="5"/>
    </row>
    <row r="4" spans="2:7" ht="10.5" customHeight="1">
      <c r="B4" s="5" t="s">
        <v>3</v>
      </c>
      <c r="C4" s="5"/>
    </row>
    <row r="5" spans="2:7" ht="10.5" customHeight="1">
      <c r="B5" s="157" t="s">
        <v>130</v>
      </c>
      <c r="C5" s="157"/>
      <c r="D5" s="157"/>
      <c r="E5" s="157"/>
      <c r="F5" s="157"/>
    </row>
    <row r="6" spans="2:7" ht="10.5" customHeight="1">
      <c r="B6" s="158" t="s">
        <v>131</v>
      </c>
      <c r="C6" s="158"/>
      <c r="D6" s="158"/>
      <c r="E6" s="158"/>
      <c r="F6" s="158"/>
    </row>
    <row r="7" spans="2:7" ht="10.5" customHeight="1">
      <c r="B7" s="157" t="s">
        <v>132</v>
      </c>
      <c r="C7" s="157"/>
      <c r="D7" s="157"/>
      <c r="E7" s="157"/>
      <c r="F7" s="157"/>
    </row>
    <row r="8" spans="2:7" ht="10.5" customHeight="1">
      <c r="B8" s="44"/>
      <c r="C8" s="44"/>
      <c r="D8" s="44"/>
      <c r="E8" s="45"/>
      <c r="F8" s="44"/>
    </row>
    <row r="9" spans="2:7" ht="12.6" customHeight="1">
      <c r="B9" s="150" t="s">
        <v>5</v>
      </c>
      <c r="C9" s="152" t="s">
        <v>133</v>
      </c>
      <c r="D9" s="152" t="s">
        <v>134</v>
      </c>
      <c r="E9" s="154"/>
      <c r="F9" s="155"/>
    </row>
    <row r="10" spans="2:7" ht="12.6" customHeight="1">
      <c r="B10" s="151"/>
      <c r="C10" s="153"/>
      <c r="D10" s="153"/>
      <c r="E10" s="46" t="s">
        <v>7</v>
      </c>
      <c r="F10" s="47" t="s">
        <v>8</v>
      </c>
      <c r="G10" s="48"/>
    </row>
    <row r="11" spans="2:7" ht="12.6" customHeight="1">
      <c r="B11" s="31">
        <v>1</v>
      </c>
      <c r="C11" s="9">
        <v>2</v>
      </c>
      <c r="D11" s="9">
        <v>3</v>
      </c>
      <c r="E11" s="49" t="s">
        <v>135</v>
      </c>
      <c r="F11" s="9">
        <v>5</v>
      </c>
    </row>
    <row r="12" spans="2:7" ht="10.5" customHeight="1">
      <c r="B12" s="50" t="s">
        <v>136</v>
      </c>
      <c r="C12" s="51" t="s">
        <v>137</v>
      </c>
      <c r="D12" s="13"/>
      <c r="E12" s="52">
        <f>SUM(E13:E16)</f>
        <v>119.32999999995809</v>
      </c>
      <c r="F12" s="15">
        <v>594.23999999999069</v>
      </c>
    </row>
    <row r="13" spans="2:7" ht="10.5" customHeight="1">
      <c r="B13" s="50" t="s">
        <v>138</v>
      </c>
      <c r="C13" s="53" t="s">
        <v>139</v>
      </c>
      <c r="D13" s="17"/>
      <c r="E13" s="54"/>
      <c r="F13" s="19"/>
    </row>
    <row r="14" spans="2:7" ht="10.5" customHeight="1">
      <c r="B14" s="50" t="s">
        <v>140</v>
      </c>
      <c r="C14" s="53" t="s">
        <v>141</v>
      </c>
      <c r="D14" s="17"/>
      <c r="E14" s="54">
        <f>+'[1]Zaključni list_2020'!J2</f>
        <v>269930.17</v>
      </c>
      <c r="F14" s="19">
        <v>269930.17</v>
      </c>
    </row>
    <row r="15" spans="2:7" ht="10.5" customHeight="1">
      <c r="B15" s="50" t="s">
        <v>142</v>
      </c>
      <c r="C15" s="16" t="s">
        <v>143</v>
      </c>
      <c r="D15" s="17"/>
      <c r="E15" s="54"/>
      <c r="F15" s="19"/>
    </row>
    <row r="16" spans="2:7" ht="10.5" customHeight="1">
      <c r="B16" s="50" t="s">
        <v>144</v>
      </c>
      <c r="C16" s="53" t="s">
        <v>145</v>
      </c>
      <c r="D16" s="17"/>
      <c r="E16" s="54">
        <f>+'[1]Zaključni list_2020'!J3</f>
        <v>-269810.84000000003</v>
      </c>
      <c r="F16" s="19">
        <v>-269335.93</v>
      </c>
    </row>
    <row r="17" spans="2:9" ht="10.5" customHeight="1">
      <c r="B17" s="50" t="s">
        <v>136</v>
      </c>
      <c r="C17" s="12" t="s">
        <v>146</v>
      </c>
      <c r="D17" s="13"/>
      <c r="E17" s="52">
        <f>SUM(E18:E22)</f>
        <v>146282.13</v>
      </c>
      <c r="F17" s="15">
        <v>168146.56</v>
      </c>
    </row>
    <row r="18" spans="2:9" ht="10.5" customHeight="1">
      <c r="B18" s="50" t="s">
        <v>147</v>
      </c>
      <c r="C18" s="53" t="s">
        <v>148</v>
      </c>
      <c r="D18" s="17"/>
      <c r="E18" s="54"/>
      <c r="F18" s="19"/>
    </row>
    <row r="19" spans="2:9" ht="10.5" customHeight="1">
      <c r="B19" s="50" t="s">
        <v>149</v>
      </c>
      <c r="C19" s="53" t="s">
        <v>150</v>
      </c>
      <c r="D19" s="17"/>
      <c r="E19" s="54">
        <f>+'[1]Zaključni list_2020'!K11</f>
        <v>552636.69999999995</v>
      </c>
      <c r="F19" s="19">
        <v>549507.79</v>
      </c>
      <c r="H19" s="21"/>
    </row>
    <row r="20" spans="2:9" s="24" customFormat="1" ht="10.5" customHeight="1">
      <c r="B20" s="55" t="s">
        <v>151</v>
      </c>
      <c r="C20" s="20" t="s">
        <v>152</v>
      </c>
      <c r="D20" s="17"/>
      <c r="E20" s="54"/>
      <c r="F20" s="19">
        <v>0</v>
      </c>
    </row>
    <row r="21" spans="2:9" s="24" customFormat="1" ht="10.5" customHeight="1">
      <c r="B21" s="55" t="s">
        <v>153</v>
      </c>
      <c r="C21" s="20" t="s">
        <v>154</v>
      </c>
      <c r="D21" s="17"/>
      <c r="E21" s="54">
        <f>+'[1]Zaključni list_2020'!J11</f>
        <v>19520.77</v>
      </c>
      <c r="F21" s="19">
        <v>19520.77</v>
      </c>
    </row>
    <row r="22" spans="2:9" s="24" customFormat="1" ht="10.5" customHeight="1">
      <c r="B22" s="55" t="s">
        <v>155</v>
      </c>
      <c r="C22" s="20" t="s">
        <v>156</v>
      </c>
      <c r="D22" s="17"/>
      <c r="E22" s="54">
        <f>+'[1]Zaključni list_2020'!K19</f>
        <v>-425875.33999999997</v>
      </c>
      <c r="F22" s="19">
        <v>-400882.00000000006</v>
      </c>
    </row>
    <row r="23" spans="2:9" ht="10.5" customHeight="1">
      <c r="B23" s="50" t="s">
        <v>136</v>
      </c>
      <c r="C23" s="51" t="s">
        <v>157</v>
      </c>
      <c r="D23" s="13"/>
      <c r="E23" s="52">
        <f>+E24+E36</f>
        <v>8068250.7599999998</v>
      </c>
      <c r="F23" s="15">
        <v>4513357.83</v>
      </c>
    </row>
    <row r="24" spans="2:9" s="60" customFormat="1" ht="10.5" customHeight="1">
      <c r="B24" s="56" t="s">
        <v>136</v>
      </c>
      <c r="C24" s="57" t="s">
        <v>158</v>
      </c>
      <c r="D24" s="17"/>
      <c r="E24" s="58">
        <f>+E25+E29+E31</f>
        <v>8068250.7599999998</v>
      </c>
      <c r="F24" s="59">
        <v>4513357.83</v>
      </c>
      <c r="H24" s="61"/>
    </row>
    <row r="25" spans="2:9" ht="10.5" customHeight="1">
      <c r="B25" s="50" t="s">
        <v>159</v>
      </c>
      <c r="C25" s="53" t="s">
        <v>160</v>
      </c>
      <c r="D25" s="17"/>
      <c r="E25" s="54">
        <f>+'[1]Zaključni list_2020'!J22</f>
        <v>7918250.7599999998</v>
      </c>
      <c r="F25" s="19">
        <v>4363357.83</v>
      </c>
      <c r="G25" s="21"/>
      <c r="H25" s="62"/>
    </row>
    <row r="26" spans="2:9" ht="10.5" customHeight="1">
      <c r="B26" s="50" t="s">
        <v>161</v>
      </c>
      <c r="C26" s="53" t="s">
        <v>162</v>
      </c>
      <c r="D26" s="17"/>
      <c r="E26" s="54"/>
      <c r="F26" s="19"/>
      <c r="H26" s="21"/>
    </row>
    <row r="27" spans="2:9" ht="10.5" customHeight="1">
      <c r="B27" s="50" t="s">
        <v>163</v>
      </c>
      <c r="C27" s="53" t="s">
        <v>164</v>
      </c>
      <c r="D27" s="17"/>
      <c r="E27" s="54"/>
      <c r="F27" s="19"/>
    </row>
    <row r="28" spans="2:9" ht="10.5" customHeight="1">
      <c r="B28" s="50" t="s">
        <v>165</v>
      </c>
      <c r="C28" s="53" t="s">
        <v>166</v>
      </c>
      <c r="D28" s="17"/>
      <c r="E28" s="54"/>
      <c r="F28" s="19"/>
    </row>
    <row r="29" spans="2:9" ht="10.5" customHeight="1">
      <c r="B29" s="50" t="s">
        <v>167</v>
      </c>
      <c r="C29" s="53" t="s">
        <v>168</v>
      </c>
      <c r="D29" s="17"/>
      <c r="E29" s="54">
        <f>+'[1]Zaključni list_2020'!J20</f>
        <v>100000</v>
      </c>
      <c r="F29" s="19">
        <v>100000</v>
      </c>
    </row>
    <row r="30" spans="2:9" ht="10.5" customHeight="1">
      <c r="B30" s="50" t="s">
        <v>169</v>
      </c>
      <c r="C30" s="16" t="s">
        <v>170</v>
      </c>
      <c r="D30" s="17"/>
      <c r="E30" s="54"/>
      <c r="F30" s="19"/>
      <c r="I30" s="33"/>
    </row>
    <row r="31" spans="2:9" ht="10.5" customHeight="1">
      <c r="B31" s="50" t="s">
        <v>171</v>
      </c>
      <c r="C31" s="53" t="s">
        <v>172</v>
      </c>
      <c r="D31" s="17"/>
      <c r="E31" s="54">
        <f>+'[1]Zaključni list_2020'!J21</f>
        <v>50000</v>
      </c>
      <c r="F31" s="19">
        <v>50000</v>
      </c>
    </row>
    <row r="32" spans="2:9" ht="10.5" customHeight="1">
      <c r="B32" s="50" t="s">
        <v>173</v>
      </c>
      <c r="C32" s="53" t="s">
        <v>174</v>
      </c>
      <c r="D32" s="17"/>
      <c r="E32" s="54"/>
      <c r="F32" s="19"/>
    </row>
    <row r="33" spans="2:7" ht="10.5" customHeight="1">
      <c r="B33" s="50" t="s">
        <v>175</v>
      </c>
      <c r="C33" s="53" t="s">
        <v>176</v>
      </c>
      <c r="D33" s="17"/>
      <c r="E33" s="54"/>
      <c r="F33" s="19"/>
    </row>
    <row r="34" spans="2:7" ht="10.5" customHeight="1">
      <c r="B34" s="50" t="s">
        <v>177</v>
      </c>
      <c r="C34" s="53" t="s">
        <v>178</v>
      </c>
      <c r="D34" s="17"/>
      <c r="E34" s="54"/>
      <c r="F34" s="19"/>
    </row>
    <row r="35" spans="2:7" ht="10.5" customHeight="1">
      <c r="B35" s="50" t="s">
        <v>179</v>
      </c>
      <c r="C35" s="53" t="s">
        <v>180</v>
      </c>
      <c r="D35" s="17"/>
      <c r="E35" s="54"/>
      <c r="F35" s="19"/>
    </row>
    <row r="36" spans="2:7" s="60" customFormat="1" ht="10.5" customHeight="1">
      <c r="B36" s="56" t="s">
        <v>136</v>
      </c>
      <c r="C36" s="63" t="s">
        <v>181</v>
      </c>
      <c r="D36" s="17"/>
      <c r="E36" s="64"/>
      <c r="F36" s="59"/>
    </row>
    <row r="37" spans="2:7" ht="10.5" customHeight="1">
      <c r="B37" s="50" t="s">
        <v>182</v>
      </c>
      <c r="C37" s="16" t="s">
        <v>183</v>
      </c>
      <c r="D37" s="17"/>
      <c r="E37" s="54"/>
      <c r="F37" s="19"/>
    </row>
    <row r="38" spans="2:7" ht="10.5" customHeight="1">
      <c r="B38" s="50" t="s">
        <v>184</v>
      </c>
      <c r="C38" s="16" t="s">
        <v>185</v>
      </c>
      <c r="D38" s="17"/>
      <c r="E38" s="54"/>
      <c r="F38" s="19"/>
    </row>
    <row r="39" spans="2:7" ht="10.5" customHeight="1">
      <c r="B39" s="50" t="s">
        <v>186</v>
      </c>
      <c r="C39" s="16" t="s">
        <v>187</v>
      </c>
      <c r="D39" s="17"/>
      <c r="E39" s="54"/>
      <c r="F39" s="19"/>
    </row>
    <row r="40" spans="2:7" ht="10.5" customHeight="1">
      <c r="B40" s="50" t="s">
        <v>136</v>
      </c>
      <c r="C40" s="51" t="s">
        <v>188</v>
      </c>
      <c r="D40" s="13"/>
      <c r="E40" s="52">
        <f>SUM(E41:E43)</f>
        <v>3543453.2199999997</v>
      </c>
      <c r="F40" s="15">
        <v>7026727.2600000007</v>
      </c>
    </row>
    <row r="41" spans="2:7" ht="10.5" customHeight="1">
      <c r="B41" s="50" t="s">
        <v>189</v>
      </c>
      <c r="C41" s="53" t="s">
        <v>190</v>
      </c>
      <c r="D41" s="17"/>
      <c r="E41" s="65">
        <f>+'[1]Zaključni list_2020'!J62</f>
        <v>1818049.72</v>
      </c>
      <c r="F41" s="19">
        <v>5167653.08</v>
      </c>
    </row>
    <row r="42" spans="2:7" ht="10.5" customHeight="1">
      <c r="B42" s="50" t="s">
        <v>191</v>
      </c>
      <c r="C42" s="53" t="s">
        <v>192</v>
      </c>
      <c r="D42" s="17"/>
      <c r="E42" s="65">
        <f>+'[1]Zaključni list_2020'!J63</f>
        <v>1710000</v>
      </c>
      <c r="F42" s="19">
        <v>1851360.31</v>
      </c>
      <c r="G42" s="33"/>
    </row>
    <row r="43" spans="2:7" ht="10.5" customHeight="1">
      <c r="B43" s="50">
        <v>186</v>
      </c>
      <c r="C43" s="53" t="s">
        <v>193</v>
      </c>
      <c r="D43" s="17"/>
      <c r="E43" s="65">
        <f>+'[1]Zaključni list_2020'!J64</f>
        <v>15403.5</v>
      </c>
      <c r="F43" s="19">
        <v>7713.87</v>
      </c>
    </row>
    <row r="44" spans="2:7" ht="10.5" customHeight="1">
      <c r="B44" s="50" t="s">
        <v>136</v>
      </c>
      <c r="C44" s="51" t="s">
        <v>194</v>
      </c>
      <c r="D44" s="66"/>
      <c r="E44" s="52">
        <f>+E45+E46+E53</f>
        <v>1839339.8099999998</v>
      </c>
      <c r="F44" s="15">
        <v>1784596.4000000011</v>
      </c>
    </row>
    <row r="45" spans="2:7" ht="10.5" customHeight="1">
      <c r="B45" s="50">
        <v>11</v>
      </c>
      <c r="C45" s="53" t="s">
        <v>195</v>
      </c>
      <c r="D45" s="17"/>
      <c r="E45" s="54">
        <f>+'[1]Zaključni list_2020'!K43</f>
        <v>400458.53</v>
      </c>
      <c r="F45" s="19">
        <v>240837.38999999998</v>
      </c>
    </row>
    <row r="46" spans="2:7" s="60" customFormat="1" ht="10.5" customHeight="1">
      <c r="B46" s="56" t="s">
        <v>136</v>
      </c>
      <c r="C46" s="57" t="s">
        <v>196</v>
      </c>
      <c r="D46" s="17"/>
      <c r="E46" s="58">
        <f>SUM(E47:E52)</f>
        <v>1438881.2799999998</v>
      </c>
      <c r="F46" s="59">
        <v>1543759.0100000012</v>
      </c>
    </row>
    <row r="47" spans="2:7" ht="10.5" customHeight="1">
      <c r="B47" s="50">
        <v>12</v>
      </c>
      <c r="C47" s="53" t="s">
        <v>197</v>
      </c>
      <c r="D47" s="17"/>
      <c r="E47" s="54">
        <f>+'[1]Zaključni list_2020'!J44+'[1]Zaključni list_2020'!J46+'[1]Zaključni list_2020'!J45</f>
        <v>1194075.7899999998</v>
      </c>
      <c r="F47" s="19">
        <v>1164367.4500000011</v>
      </c>
      <c r="G47" s="21"/>
    </row>
    <row r="48" spans="2:7" ht="10.5" customHeight="1">
      <c r="B48" s="50">
        <v>13</v>
      </c>
      <c r="C48" s="53" t="s">
        <v>198</v>
      </c>
      <c r="D48" s="17"/>
      <c r="E48" s="67" t="s">
        <v>199</v>
      </c>
      <c r="F48" s="68">
        <v>0</v>
      </c>
    </row>
    <row r="49" spans="2:9" ht="10.5" customHeight="1">
      <c r="B49" s="50">
        <v>14</v>
      </c>
      <c r="C49" s="53" t="s">
        <v>200</v>
      </c>
      <c r="D49" s="17"/>
      <c r="E49" s="67" t="s">
        <v>199</v>
      </c>
      <c r="F49" s="68">
        <v>0</v>
      </c>
    </row>
    <row r="50" spans="2:9" ht="10.5" customHeight="1">
      <c r="B50" s="50">
        <v>15</v>
      </c>
      <c r="C50" s="53" t="s">
        <v>201</v>
      </c>
      <c r="D50" s="17"/>
      <c r="E50" s="54">
        <f>+'[1]Zaključni list_2020'!J47+'[1]Zaključni list_2020'!J48</f>
        <v>2139.69</v>
      </c>
      <c r="F50" s="19">
        <v>6528.0600000000013</v>
      </c>
    </row>
    <row r="51" spans="2:9" ht="10.5" customHeight="1">
      <c r="B51" s="50">
        <v>16</v>
      </c>
      <c r="C51" s="53" t="s">
        <v>202</v>
      </c>
      <c r="D51" s="17"/>
      <c r="E51" s="54">
        <f>+'[1]Zaključni list_2020'!J49+'[1]Zaključni list_2020'!J50+'[1]Zaključni list_2020'!J51</f>
        <v>59132.630000000005</v>
      </c>
      <c r="F51" s="19">
        <v>77499.140000000014</v>
      </c>
      <c r="G51" s="21"/>
    </row>
    <row r="52" spans="2:9" ht="10.5" customHeight="1">
      <c r="B52" s="50">
        <v>17</v>
      </c>
      <c r="C52" s="53" t="s">
        <v>203</v>
      </c>
      <c r="D52" s="17"/>
      <c r="E52" s="54">
        <f>+'[1]Zaključni list_2020'!J52+'[1]Zaključni list_2020'!J53+'[1]Zaključni list_2020'!J54+'[1]Zaključni list_2020'!J55+'[1]Zaključni list_2020'!J56+'[1]Zaključni list_2020'!J57+'[1]Zaključni list_2020'!J58+'[1]Zaključni list_2020'!J59+'[1]Zaključni list_2020'!J60+'[1]Zaključni list_2020'!J61</f>
        <v>183533.16999999998</v>
      </c>
      <c r="F52" s="19">
        <v>295364.36</v>
      </c>
      <c r="G52" s="21"/>
    </row>
    <row r="53" spans="2:9" ht="10.5" customHeight="1">
      <c r="B53" s="50" t="s">
        <v>204</v>
      </c>
      <c r="C53" s="53" t="s">
        <v>205</v>
      </c>
      <c r="D53" s="17"/>
      <c r="E53" s="58"/>
      <c r="F53" s="59">
        <v>0</v>
      </c>
      <c r="G53" s="21"/>
    </row>
    <row r="54" spans="2:9" ht="10.5" customHeight="1">
      <c r="B54" s="55" t="s">
        <v>206</v>
      </c>
      <c r="C54" s="69" t="s">
        <v>207</v>
      </c>
      <c r="D54" s="13"/>
      <c r="E54" s="70">
        <f>+'[1]Zaključni list_2020'!J216+'[1]Zaključni list_2020'!J218+'[1]Zaključni list_2020'!J220</f>
        <v>2161254.65</v>
      </c>
      <c r="F54" s="30">
        <v>1984967.78</v>
      </c>
      <c r="G54" s="21"/>
      <c r="H54" s="21"/>
    </row>
    <row r="55" spans="2:9" ht="10.5" customHeight="1">
      <c r="B55" s="50" t="s">
        <v>136</v>
      </c>
      <c r="C55" s="51" t="s">
        <v>208</v>
      </c>
      <c r="D55" s="13"/>
      <c r="E55" s="52">
        <f>+E56+E57</f>
        <v>1848546.52</v>
      </c>
      <c r="F55" s="15">
        <v>2231019.4699999997</v>
      </c>
    </row>
    <row r="56" spans="2:9" ht="10.5" customHeight="1">
      <c r="B56" s="50">
        <v>192</v>
      </c>
      <c r="C56" s="53" t="s">
        <v>209</v>
      </c>
      <c r="D56" s="17"/>
      <c r="E56" s="54">
        <f>+'[1]Zaključni list_2020'!J67</f>
        <v>1378975.41</v>
      </c>
      <c r="F56" s="19">
        <v>1790196.9</v>
      </c>
      <c r="G56" s="21"/>
    </row>
    <row r="57" spans="2:9" ht="10.5" customHeight="1">
      <c r="B57" s="50" t="s">
        <v>210</v>
      </c>
      <c r="C57" s="53" t="s">
        <v>211</v>
      </c>
      <c r="D57" s="17"/>
      <c r="E57" s="54">
        <f>+'[1]Zaključni list_2020'!J65+'[1]Zaključni list_2020'!J66+'[1]Zaključni list_2020'!J68+'[1]Zaključni list_2020'!J69</f>
        <v>469571.11</v>
      </c>
      <c r="F57" s="19">
        <v>440822.57</v>
      </c>
      <c r="G57" s="21"/>
    </row>
    <row r="58" spans="2:9" ht="10.5" customHeight="1">
      <c r="B58" s="50"/>
      <c r="C58" s="51" t="s">
        <v>212</v>
      </c>
      <c r="D58" s="13"/>
      <c r="E58" s="52">
        <f>+'[1]Zaključni list_2020'!J23</f>
        <v>46904.12</v>
      </c>
      <c r="F58" s="15">
        <v>60911.14</v>
      </c>
    </row>
    <row r="59" spans="2:9" ht="10.5" customHeight="1">
      <c r="B59" s="50"/>
      <c r="C59" s="51" t="s">
        <v>213</v>
      </c>
      <c r="D59" s="13"/>
      <c r="E59" s="52">
        <f>+E12+E17+E23+E40+E44+E54+E55+E58</f>
        <v>17654150.540000003</v>
      </c>
      <c r="F59" s="15">
        <v>17770320.68</v>
      </c>
      <c r="G59" s="33"/>
      <c r="H59" s="71"/>
      <c r="I59" s="72"/>
    </row>
    <row r="60" spans="2:9" ht="12.6" customHeight="1">
      <c r="B60" s="147" t="s">
        <v>214</v>
      </c>
      <c r="C60" s="148"/>
      <c r="D60" s="148"/>
      <c r="E60" s="148"/>
      <c r="F60" s="149"/>
      <c r="G60" s="71"/>
      <c r="H60" s="21"/>
    </row>
    <row r="61" spans="2:9" ht="12.6" customHeight="1">
      <c r="B61" s="150" t="s">
        <v>5</v>
      </c>
      <c r="C61" s="152" t="s">
        <v>133</v>
      </c>
      <c r="D61" s="152" t="s">
        <v>134</v>
      </c>
      <c r="E61" s="154"/>
      <c r="F61" s="155"/>
      <c r="G61" s="71"/>
      <c r="H61" s="73"/>
    </row>
    <row r="62" spans="2:9" ht="12.6" customHeight="1">
      <c r="B62" s="151"/>
      <c r="C62" s="153"/>
      <c r="D62" s="153"/>
      <c r="E62" s="46" t="s">
        <v>7</v>
      </c>
      <c r="F62" s="47" t="s">
        <v>8</v>
      </c>
    </row>
    <row r="63" spans="2:9" ht="10.5" customHeight="1">
      <c r="B63" s="31">
        <v>1</v>
      </c>
      <c r="C63" s="9">
        <v>2</v>
      </c>
      <c r="D63" s="9">
        <v>3</v>
      </c>
      <c r="E63" s="49"/>
      <c r="F63" s="9">
        <v>5</v>
      </c>
    </row>
    <row r="64" spans="2:9" ht="10.5" customHeight="1">
      <c r="B64" s="31" t="s">
        <v>136</v>
      </c>
      <c r="C64" s="51" t="s">
        <v>215</v>
      </c>
      <c r="D64" s="13"/>
      <c r="E64" s="52">
        <f>+E65</f>
        <v>8695000</v>
      </c>
      <c r="F64" s="15">
        <v>8695000</v>
      </c>
    </row>
    <row r="65" spans="2:7" ht="10.5" customHeight="1">
      <c r="B65" s="31">
        <v>900</v>
      </c>
      <c r="C65" s="53" t="s">
        <v>216</v>
      </c>
      <c r="D65" s="17"/>
      <c r="E65" s="65">
        <f>+'[1]Zaključni list_2020'!J211*-1</f>
        <v>8695000</v>
      </c>
      <c r="F65" s="19">
        <v>8695000</v>
      </c>
      <c r="G65" s="21"/>
    </row>
    <row r="66" spans="2:7" ht="10.5" customHeight="1">
      <c r="B66" s="31">
        <v>901</v>
      </c>
      <c r="C66" s="53" t="s">
        <v>217</v>
      </c>
      <c r="D66" s="17"/>
      <c r="E66" s="65"/>
      <c r="F66" s="19"/>
    </row>
    <row r="67" spans="2:7" ht="10.5" customHeight="1">
      <c r="B67" s="31" t="s">
        <v>136</v>
      </c>
      <c r="C67" s="51" t="s">
        <v>218</v>
      </c>
      <c r="D67" s="13"/>
      <c r="E67" s="52">
        <f>+E76</f>
        <v>-3785668.05</v>
      </c>
      <c r="F67" s="15">
        <v>-4565585.2199999867</v>
      </c>
    </row>
    <row r="68" spans="2:7" ht="10.5" customHeight="1">
      <c r="B68" s="31">
        <v>910</v>
      </c>
      <c r="C68" s="53" t="s">
        <v>219</v>
      </c>
      <c r="D68" s="17"/>
      <c r="E68" s="65"/>
      <c r="F68" s="19">
        <v>0</v>
      </c>
    </row>
    <row r="69" spans="2:7" s="60" customFormat="1" ht="10.5" customHeight="1">
      <c r="B69" s="8">
        <v>911</v>
      </c>
      <c r="C69" s="57" t="s">
        <v>220</v>
      </c>
      <c r="D69" s="17"/>
      <c r="E69" s="58"/>
      <c r="F69" s="59"/>
    </row>
    <row r="70" spans="2:7" ht="10.5" customHeight="1">
      <c r="B70" s="31" t="s">
        <v>136</v>
      </c>
      <c r="C70" s="53" t="s">
        <v>221</v>
      </c>
      <c r="D70" s="17"/>
      <c r="E70" s="65"/>
      <c r="F70" s="19"/>
    </row>
    <row r="71" spans="2:7" ht="10.5" customHeight="1">
      <c r="B71" s="31" t="s">
        <v>136</v>
      </c>
      <c r="C71" s="53" t="s">
        <v>222</v>
      </c>
      <c r="D71" s="17"/>
      <c r="E71" s="65"/>
      <c r="F71" s="19"/>
    </row>
    <row r="72" spans="2:7" ht="10.5" customHeight="1">
      <c r="B72" s="31" t="s">
        <v>136</v>
      </c>
      <c r="C72" s="53" t="s">
        <v>223</v>
      </c>
      <c r="D72" s="17"/>
      <c r="E72" s="65"/>
      <c r="F72" s="19"/>
    </row>
    <row r="73" spans="2:7" ht="10.5" customHeight="1">
      <c r="B73" s="31" t="s">
        <v>136</v>
      </c>
      <c r="C73" s="53" t="s">
        <v>224</v>
      </c>
      <c r="D73" s="17"/>
      <c r="E73" s="65"/>
      <c r="F73" s="19"/>
    </row>
    <row r="74" spans="2:7" ht="10.5" customHeight="1">
      <c r="B74" s="31">
        <v>919</v>
      </c>
      <c r="C74" s="53" t="s">
        <v>225</v>
      </c>
      <c r="D74" s="17"/>
      <c r="E74" s="65"/>
      <c r="F74" s="19"/>
    </row>
    <row r="75" spans="2:7" ht="10.5" customHeight="1">
      <c r="B75" s="31" t="s">
        <v>226</v>
      </c>
      <c r="C75" s="53" t="s">
        <v>227</v>
      </c>
      <c r="D75" s="17"/>
      <c r="E75" s="65"/>
      <c r="F75" s="19"/>
    </row>
    <row r="76" spans="2:7" s="60" customFormat="1" ht="10.5" customHeight="1">
      <c r="B76" s="8" t="s">
        <v>136</v>
      </c>
      <c r="C76" s="57" t="s">
        <v>228</v>
      </c>
      <c r="D76" s="17"/>
      <c r="E76" s="58">
        <f>+E77+E78</f>
        <v>-3785668.05</v>
      </c>
      <c r="F76" s="59">
        <v>-4565585.2199999867</v>
      </c>
    </row>
    <row r="77" spans="2:7" ht="10.5" customHeight="1">
      <c r="B77" s="31" t="s">
        <v>229</v>
      </c>
      <c r="C77" s="53" t="s">
        <v>230</v>
      </c>
      <c r="D77" s="17"/>
      <c r="E77" s="65">
        <f>+'[1]Zaključni list_2020'!J212*-1</f>
        <v>-4565585.22</v>
      </c>
      <c r="F77" s="19">
        <v>-4730820.37</v>
      </c>
      <c r="G77" s="21"/>
    </row>
    <row r="78" spans="2:7" ht="10.5" customHeight="1">
      <c r="B78" s="31" t="s">
        <v>231</v>
      </c>
      <c r="C78" s="53" t="s">
        <v>232</v>
      </c>
      <c r="D78" s="17"/>
      <c r="E78" s="65">
        <v>779917.17</v>
      </c>
      <c r="F78" s="19">
        <v>165235.15000001373</v>
      </c>
    </row>
    <row r="79" spans="2:7" ht="10.5" customHeight="1">
      <c r="B79" s="31" t="s">
        <v>136</v>
      </c>
      <c r="C79" s="51" t="s">
        <v>233</v>
      </c>
      <c r="D79" s="13"/>
      <c r="E79" s="52">
        <f>+E80+E92</f>
        <v>11425690.35</v>
      </c>
      <c r="F79" s="15">
        <v>11395542.069999998</v>
      </c>
    </row>
    <row r="80" spans="2:7" s="60" customFormat="1" ht="10.5" customHeight="1">
      <c r="B80" s="8" t="s">
        <v>136</v>
      </c>
      <c r="C80" s="57" t="s">
        <v>234</v>
      </c>
      <c r="D80" s="17"/>
      <c r="E80" s="58">
        <f>SUM(E81:E86)</f>
        <v>11415885.33</v>
      </c>
      <c r="F80" s="59">
        <v>11386333.419999998</v>
      </c>
    </row>
    <row r="81" spans="2:7" ht="10.5" customHeight="1">
      <c r="B81" s="31">
        <v>980</v>
      </c>
      <c r="C81" s="53" t="s">
        <v>235</v>
      </c>
      <c r="D81" s="17"/>
      <c r="E81" s="65">
        <f>+'[1]Zaključni list_2020'!J215*-1</f>
        <v>6691138.6600000001</v>
      </c>
      <c r="F81" s="19">
        <v>6350465.4899999993</v>
      </c>
    </row>
    <row r="82" spans="2:7" ht="10.5" customHeight="1">
      <c r="B82" s="31">
        <v>982</v>
      </c>
      <c r="C82" s="53" t="s">
        <v>236</v>
      </c>
      <c r="D82" s="17"/>
      <c r="E82" s="65">
        <f>+'[1]Zaključni list_2020'!J217*-1</f>
        <v>1621042.24</v>
      </c>
      <c r="F82" s="19">
        <v>1716342.9700000002</v>
      </c>
      <c r="G82" s="21"/>
    </row>
    <row r="83" spans="2:7" ht="10.5" customHeight="1">
      <c r="B83" s="31">
        <v>983</v>
      </c>
      <c r="C83" s="53" t="s">
        <v>237</v>
      </c>
      <c r="D83" s="17"/>
      <c r="E83" s="65">
        <f>+'[1]Zaključni list_2020'!J219*-1</f>
        <v>2778596.62</v>
      </c>
      <c r="F83" s="19">
        <v>2851408.76</v>
      </c>
    </row>
    <row r="84" spans="2:7" ht="10.5" customHeight="1">
      <c r="B84" s="31">
        <v>984</v>
      </c>
      <c r="C84" s="53" t="s">
        <v>238</v>
      </c>
      <c r="D84" s="17"/>
      <c r="E84" s="65">
        <f>+'[1]Zaključni list_2020'!J221*-1</f>
        <v>212089.06</v>
      </c>
      <c r="F84" s="19">
        <v>286308.01</v>
      </c>
    </row>
    <row r="85" spans="2:7" ht="10.5" customHeight="1">
      <c r="B85" s="31">
        <v>985</v>
      </c>
      <c r="C85" s="53" t="s">
        <v>239</v>
      </c>
      <c r="D85" s="17"/>
      <c r="E85" s="65"/>
      <c r="F85" s="19"/>
    </row>
    <row r="86" spans="2:7" ht="10.5" customHeight="1">
      <c r="B86" s="31" t="s">
        <v>240</v>
      </c>
      <c r="C86" s="53" t="s">
        <v>241</v>
      </c>
      <c r="D86" s="17"/>
      <c r="E86" s="65">
        <f>+'[1]Zaključni list_2020'!J222*-1</f>
        <v>113018.75</v>
      </c>
      <c r="F86" s="19">
        <v>181808.19</v>
      </c>
    </row>
    <row r="87" spans="2:7" s="60" customFormat="1" ht="10.5" customHeight="1">
      <c r="B87" s="8" t="s">
        <v>136</v>
      </c>
      <c r="C87" s="57" t="s">
        <v>242</v>
      </c>
      <c r="D87" s="17"/>
      <c r="E87" s="58"/>
      <c r="F87" s="59"/>
      <c r="G87" s="4"/>
    </row>
    <row r="88" spans="2:7" ht="10.5" customHeight="1">
      <c r="B88" s="31">
        <v>970</v>
      </c>
      <c r="C88" s="53" t="s">
        <v>243</v>
      </c>
      <c r="D88" s="17"/>
      <c r="E88" s="65"/>
      <c r="F88" s="19"/>
    </row>
    <row r="89" spans="2:7" ht="10.5" customHeight="1">
      <c r="B89" s="31">
        <v>971</v>
      </c>
      <c r="C89" s="16" t="s">
        <v>244</v>
      </c>
      <c r="D89" s="17"/>
      <c r="E89" s="65"/>
      <c r="F89" s="19"/>
    </row>
    <row r="90" spans="2:7" ht="10.5" customHeight="1">
      <c r="B90" s="31">
        <v>972.97299999999996</v>
      </c>
      <c r="C90" s="16" t="s">
        <v>245</v>
      </c>
      <c r="D90" s="17"/>
      <c r="E90" s="65"/>
      <c r="F90" s="19"/>
    </row>
    <row r="91" spans="2:7" ht="10.5" customHeight="1">
      <c r="B91" s="31">
        <v>974</v>
      </c>
      <c r="C91" s="53" t="s">
        <v>246</v>
      </c>
      <c r="D91" s="17"/>
      <c r="E91" s="65"/>
      <c r="F91" s="19"/>
    </row>
    <row r="92" spans="2:7" s="60" customFormat="1" ht="10.5" customHeight="1">
      <c r="B92" s="8" t="s">
        <v>136</v>
      </c>
      <c r="C92" s="57" t="s">
        <v>247</v>
      </c>
      <c r="D92" s="17"/>
      <c r="E92" s="58">
        <f>+E93</f>
        <v>9805.02</v>
      </c>
      <c r="F92" s="59">
        <v>9208.65</v>
      </c>
      <c r="G92" s="4"/>
    </row>
    <row r="93" spans="2:7" ht="10.5" customHeight="1">
      <c r="B93" s="31">
        <v>960</v>
      </c>
      <c r="C93" s="53" t="s">
        <v>248</v>
      </c>
      <c r="D93" s="74"/>
      <c r="E93" s="65">
        <f>+'[1]Zaključni list_2020'!J213*-1</f>
        <v>9805.02</v>
      </c>
      <c r="F93" s="19">
        <v>9208.65</v>
      </c>
    </row>
    <row r="94" spans="2:7" ht="10.5" customHeight="1">
      <c r="B94" s="75">
        <v>961962963967</v>
      </c>
      <c r="C94" s="53" t="s">
        <v>249</v>
      </c>
      <c r="D94" s="17"/>
      <c r="E94" s="65"/>
      <c r="F94" s="19">
        <v>0</v>
      </c>
    </row>
    <row r="95" spans="2:7" ht="10.5" customHeight="1">
      <c r="B95" s="31" t="s">
        <v>136</v>
      </c>
      <c r="C95" s="57" t="s">
        <v>250</v>
      </c>
      <c r="D95" s="17"/>
      <c r="E95" s="58">
        <f>SUM(E96:E102)</f>
        <v>507921.92999999993</v>
      </c>
      <c r="F95" s="59">
        <v>1387672.8</v>
      </c>
      <c r="G95" s="21"/>
    </row>
    <row r="96" spans="2:7" ht="10.5" customHeight="1">
      <c r="B96" s="31">
        <v>22</v>
      </c>
      <c r="C96" s="53" t="s">
        <v>251</v>
      </c>
      <c r="D96" s="17"/>
      <c r="E96" s="65">
        <f>+-1*('[1]Zaključni list_2020'!J73+'[1]Zaključni list_2020'!J74)</f>
        <v>63760.29</v>
      </c>
      <c r="F96" s="19">
        <v>65009.399999999994</v>
      </c>
    </row>
    <row r="97" spans="2:8" ht="10.5" customHeight="1">
      <c r="B97" s="31">
        <v>23</v>
      </c>
      <c r="C97" s="53" t="s">
        <v>252</v>
      </c>
      <c r="D97" s="17"/>
      <c r="E97" s="65">
        <f>+'[1]Zaključni list_2020'!J75*-1</f>
        <v>272390.03999999998</v>
      </c>
      <c r="F97" s="19">
        <v>433005.29</v>
      </c>
      <c r="H97" s="21"/>
    </row>
    <row r="98" spans="2:8" ht="10.5" customHeight="1">
      <c r="B98" s="31">
        <v>24</v>
      </c>
      <c r="C98" s="53" t="s">
        <v>253</v>
      </c>
      <c r="D98" s="17"/>
      <c r="E98" s="65" t="s">
        <v>199</v>
      </c>
      <c r="F98" s="19">
        <v>0</v>
      </c>
    </row>
    <row r="99" spans="2:8" ht="10.5" customHeight="1">
      <c r="B99" s="31">
        <v>25</v>
      </c>
      <c r="C99" s="53" t="s">
        <v>254</v>
      </c>
      <c r="D99" s="17"/>
      <c r="E99" s="65">
        <f>+-1*('[1]Zaključni list_2020'!J76+'[1]Zaključni list_2020'!J77+'[1]Zaključni list_2020'!J78)</f>
        <v>108632.9</v>
      </c>
      <c r="F99" s="19">
        <v>68311.699999999968</v>
      </c>
    </row>
    <row r="100" spans="2:8" ht="10.5" customHeight="1">
      <c r="B100" s="31">
        <v>26</v>
      </c>
      <c r="C100" s="53" t="s">
        <v>255</v>
      </c>
      <c r="D100" s="17"/>
      <c r="E100" s="65" t="s">
        <v>199</v>
      </c>
      <c r="F100" s="19">
        <v>500000</v>
      </c>
    </row>
    <row r="101" spans="2:8" ht="10.5" customHeight="1">
      <c r="B101" s="31">
        <v>21</v>
      </c>
      <c r="C101" s="53" t="s">
        <v>256</v>
      </c>
      <c r="D101" s="17"/>
      <c r="E101" s="65">
        <f>+-1*('[1]Zaključni list_2020'!J70+'[1]Zaključni list_2020'!J71+'[1]Zaključni list_2020'!J72)</f>
        <v>88.47</v>
      </c>
      <c r="F101" s="19">
        <v>3109.62</v>
      </c>
    </row>
    <row r="102" spans="2:8" ht="10.5" customHeight="1">
      <c r="B102" s="31" t="s">
        <v>257</v>
      </c>
      <c r="C102" s="53" t="s">
        <v>258</v>
      </c>
      <c r="D102" s="17"/>
      <c r="E102" s="65">
        <f>+-1*('[1]Zaključni list_2020'!J79+'[1]Zaključni list_2020'!J80+'[1]Zaključni list_2020'!J81+'[1]Zaključni list_2020'!J82+'[1]Zaključni list_2020'!J83+'[1]Zaključni list_2020'!J84+'[1]Zaključni list_2020'!J85)</f>
        <v>63050.23</v>
      </c>
      <c r="F102" s="19">
        <v>318236.79000000004</v>
      </c>
    </row>
    <row r="103" spans="2:8" ht="10.5" customHeight="1">
      <c r="B103" s="31" t="s">
        <v>136</v>
      </c>
      <c r="C103" s="51" t="s">
        <v>259</v>
      </c>
      <c r="D103" s="13"/>
      <c r="E103" s="52">
        <v>0</v>
      </c>
      <c r="F103" s="15">
        <v>0</v>
      </c>
    </row>
    <row r="104" spans="2:8" ht="10.5" customHeight="1">
      <c r="B104" s="31">
        <v>950.95100000000002</v>
      </c>
      <c r="C104" s="53" t="s">
        <v>260</v>
      </c>
      <c r="D104" s="17"/>
      <c r="E104" s="65"/>
      <c r="F104" s="19"/>
    </row>
    <row r="105" spans="2:8" ht="10.5" customHeight="1">
      <c r="B105" s="31">
        <v>954</v>
      </c>
      <c r="C105" s="53" t="s">
        <v>261</v>
      </c>
      <c r="D105" s="17"/>
      <c r="E105" s="65"/>
      <c r="F105" s="19"/>
    </row>
    <row r="106" spans="2:8" ht="10.5" customHeight="1">
      <c r="B106" s="31" t="s">
        <v>262</v>
      </c>
      <c r="C106" s="53" t="s">
        <v>263</v>
      </c>
      <c r="D106" s="17"/>
      <c r="E106" s="65"/>
      <c r="F106" s="19"/>
    </row>
    <row r="107" spans="2:8" ht="10.5" customHeight="1">
      <c r="B107" s="31">
        <v>957</v>
      </c>
      <c r="C107" s="53" t="s">
        <v>264</v>
      </c>
      <c r="D107" s="17"/>
      <c r="E107" s="65"/>
      <c r="F107" s="19"/>
      <c r="H107" s="76"/>
    </row>
    <row r="108" spans="2:8" ht="10.5" customHeight="1">
      <c r="B108" s="31">
        <v>969</v>
      </c>
      <c r="C108" s="51" t="s">
        <v>265</v>
      </c>
      <c r="D108" s="13"/>
      <c r="E108" s="52">
        <f>+-1*('[1]Zaključni list_2020'!J214+'[1]Zaključni list_2020'!J86)</f>
        <v>811206.31</v>
      </c>
      <c r="F108" s="15">
        <v>857691.02999999991</v>
      </c>
    </row>
    <row r="109" spans="2:8" ht="10.5" customHeight="1">
      <c r="B109" s="31" t="s">
        <v>136</v>
      </c>
      <c r="C109" s="51" t="s">
        <v>266</v>
      </c>
      <c r="D109" s="13"/>
      <c r="E109" s="52">
        <f>+E108+E103+E95+E79+E67+E64</f>
        <v>17654150.539999999</v>
      </c>
      <c r="F109" s="15">
        <v>17770320.680000015</v>
      </c>
      <c r="G109" s="21"/>
      <c r="H109" s="33"/>
    </row>
    <row r="110" spans="2:8" ht="10.5" customHeight="1">
      <c r="H110" s="73"/>
    </row>
    <row r="111" spans="2:8" ht="10.5" customHeight="1">
      <c r="B111" s="35" t="s">
        <v>351</v>
      </c>
      <c r="C111" s="35"/>
      <c r="D111" s="36"/>
      <c r="E111" s="78"/>
      <c r="F111" s="36"/>
    </row>
    <row r="112" spans="2:8" ht="10.5" customHeight="1">
      <c r="B112" s="38"/>
      <c r="C112" s="35"/>
      <c r="E112" s="21"/>
    </row>
    <row r="113" spans="2:6" ht="10.5" customHeight="1">
      <c r="B113" s="35" t="s">
        <v>128</v>
      </c>
      <c r="C113" s="35"/>
      <c r="D113" s="36"/>
      <c r="E113" s="78" t="s">
        <v>129</v>
      </c>
      <c r="F113" s="36"/>
    </row>
    <row r="114" spans="2:6" ht="10.5" customHeight="1">
      <c r="B114" s="33"/>
      <c r="C114" s="33"/>
    </row>
    <row r="115" spans="2:6" ht="10.5" customHeight="1">
      <c r="B115" s="38"/>
      <c r="C115" s="38"/>
      <c r="D115" s="36"/>
      <c r="E115" s="79"/>
      <c r="F115" s="36"/>
    </row>
    <row r="116" spans="2:6" ht="12.6" customHeight="1">
      <c r="B116" s="80"/>
      <c r="C116" s="40"/>
      <c r="D116" s="39"/>
      <c r="E116" s="81"/>
      <c r="F116" s="42"/>
    </row>
    <row r="117" spans="2:6" ht="12.6" customHeight="1"/>
    <row r="118" spans="2:6" ht="12.6" customHeight="1"/>
    <row r="119" spans="2:6" ht="12.6" customHeight="1"/>
    <row r="120" spans="2:6" ht="12.6" customHeight="1"/>
    <row r="121" spans="2:6" ht="12.6" customHeight="1"/>
    <row r="122" spans="2:6" ht="12.6" customHeight="1"/>
    <row r="123" spans="2:6" ht="12.6" customHeight="1"/>
    <row r="124" spans="2:6" ht="12.6" customHeight="1"/>
    <row r="125" spans="2:6" ht="12.6" customHeight="1"/>
    <row r="126" spans="2:6" ht="12.6" customHeight="1"/>
    <row r="127" spans="2:6" ht="12.6" customHeight="1"/>
    <row r="128" spans="2:6" ht="12.6" customHeight="1"/>
    <row r="129" ht="12.6" customHeight="1"/>
    <row r="130" ht="12.6" customHeight="1"/>
    <row r="131" ht="12.6" customHeight="1"/>
    <row r="132" ht="12.6" customHeight="1"/>
    <row r="133" ht="12.6" customHeight="1"/>
    <row r="134" ht="12.6" customHeight="1"/>
    <row r="135" ht="12.6" customHeight="1"/>
    <row r="136" ht="12.6" customHeight="1"/>
    <row r="137" ht="12.6" customHeight="1"/>
    <row r="138" ht="12.6" customHeight="1"/>
    <row r="139" ht="12.6" customHeight="1"/>
    <row r="140" ht="12.6" customHeight="1"/>
    <row r="141" ht="12.6" customHeight="1"/>
    <row r="142" ht="12.6" customHeight="1"/>
    <row r="143" ht="12.6" customHeight="1"/>
    <row r="144" ht="12.6" customHeight="1"/>
    <row r="145" ht="12.6" customHeight="1"/>
    <row r="146" ht="12.6" customHeight="1"/>
    <row r="147" ht="12.6" customHeight="1"/>
    <row r="148" ht="12.6" customHeight="1"/>
    <row r="149" ht="12.6" customHeight="1"/>
    <row r="150" ht="12.6" customHeight="1"/>
    <row r="151" ht="12.6" customHeight="1"/>
    <row r="152" ht="12.6" customHeight="1"/>
    <row r="153" ht="12.6" customHeight="1"/>
    <row r="154" ht="12.6" customHeight="1"/>
    <row r="155" ht="12.6" customHeight="1"/>
    <row r="156" ht="12.6" customHeight="1"/>
    <row r="157" ht="12.6" customHeight="1"/>
    <row r="158" ht="12.6" customHeight="1"/>
    <row r="159" ht="12.6" customHeight="1"/>
    <row r="160" ht="12.6" customHeight="1"/>
    <row r="161" ht="12.6" customHeight="1"/>
    <row r="162" ht="12.6" customHeight="1"/>
    <row r="163" ht="12.6" customHeight="1"/>
    <row r="164" ht="12.6" customHeight="1"/>
    <row r="165" ht="12.6" customHeight="1"/>
    <row r="166" ht="12.6" customHeight="1"/>
    <row r="167" ht="12.6" customHeight="1"/>
    <row r="168" ht="12.6" customHeight="1"/>
    <row r="169" ht="12.6" customHeight="1"/>
    <row r="170" ht="12.6" customHeight="1"/>
    <row r="171" ht="12.6" customHeight="1"/>
    <row r="172" ht="12.6" customHeight="1"/>
    <row r="173" ht="12.6" customHeight="1"/>
    <row r="174" ht="12.6" customHeight="1"/>
    <row r="175" ht="12.6" customHeight="1"/>
    <row r="176" ht="12.6" customHeight="1"/>
    <row r="177" ht="12.6" customHeight="1"/>
    <row r="178" ht="12.6" customHeight="1"/>
    <row r="179" ht="12.6" customHeight="1"/>
    <row r="180" ht="12.6" customHeight="1"/>
    <row r="181" ht="12.6" customHeight="1"/>
    <row r="182" ht="12.6" customHeight="1"/>
    <row r="183" ht="12.6" customHeight="1"/>
    <row r="184" ht="12.6" customHeight="1"/>
    <row r="185" ht="12.6" customHeight="1"/>
    <row r="186" ht="12.6" customHeight="1"/>
    <row r="187" ht="12.6" customHeight="1"/>
    <row r="188" ht="12.6" customHeight="1"/>
    <row r="189" ht="12.6" customHeight="1"/>
    <row r="190" ht="12.6" customHeight="1"/>
    <row r="191" ht="12.6" customHeight="1"/>
    <row r="192" ht="12.6" customHeight="1"/>
    <row r="193" ht="12.6" customHeight="1"/>
    <row r="194" ht="12.6" customHeight="1"/>
    <row r="195" ht="12.6" customHeight="1"/>
    <row r="196" ht="12.6" customHeight="1"/>
    <row r="197" ht="12.6" customHeight="1"/>
    <row r="198" ht="12.6" customHeight="1"/>
    <row r="199" ht="12.6" customHeight="1"/>
    <row r="200" ht="12.6" customHeight="1"/>
    <row r="201" ht="12.6" customHeight="1"/>
    <row r="202" ht="12.6" customHeight="1"/>
    <row r="203" ht="12.6" customHeight="1"/>
    <row r="204" ht="12.6" customHeight="1"/>
    <row r="205" ht="12.6" customHeight="1"/>
    <row r="206" ht="12.6" customHeight="1"/>
    <row r="207" ht="12.6" customHeight="1"/>
    <row r="208" ht="12.6" customHeight="1"/>
    <row r="209" ht="12.6" customHeight="1"/>
    <row r="210" ht="12.6" customHeight="1"/>
    <row r="211" ht="12.6" customHeight="1"/>
    <row r="212" ht="12.6" customHeight="1"/>
    <row r="213" ht="12.6" customHeight="1"/>
    <row r="214" ht="12.6" customHeight="1"/>
    <row r="215" ht="12.6" customHeight="1"/>
    <row r="216" ht="12.6" customHeight="1"/>
    <row r="217" ht="12.6" customHeight="1"/>
    <row r="218" ht="12.6" customHeight="1"/>
    <row r="219" ht="12.6" customHeight="1"/>
    <row r="220" ht="12.6" customHeight="1"/>
    <row r="221" ht="12.6" customHeight="1"/>
    <row r="222" ht="12.6" customHeight="1"/>
    <row r="223" ht="12.6" customHeight="1"/>
    <row r="224" ht="12.6" customHeight="1"/>
    <row r="225" spans="1:7" ht="12.6" customHeight="1"/>
    <row r="226" spans="1:7" ht="12.6" customHeight="1"/>
    <row r="227" spans="1:7" ht="12.6" customHeight="1"/>
    <row r="228" spans="1:7" ht="12.6" customHeight="1"/>
    <row r="229" spans="1:7" ht="12.6" customHeight="1"/>
    <row r="230" spans="1:7" ht="12.6" customHeight="1"/>
    <row r="231" spans="1:7" ht="12.6" customHeight="1"/>
    <row r="232" spans="1:7" ht="12.6" customHeight="1"/>
    <row r="233" spans="1:7" ht="12.6" customHeight="1"/>
    <row r="234" spans="1:7" ht="12.6" customHeight="1"/>
    <row r="235" spans="1:7" ht="12.6" customHeight="1"/>
    <row r="236" spans="1:7" ht="12.6" customHeight="1"/>
    <row r="237" spans="1:7" ht="12.6" customHeight="1"/>
    <row r="238" spans="1:7" ht="12.6" customHeight="1"/>
    <row r="239" spans="1:7" ht="12.6" customHeight="1">
      <c r="A239" s="82"/>
      <c r="B239" s="83"/>
      <c r="C239" s="82"/>
      <c r="D239" s="84"/>
      <c r="E239" s="85"/>
      <c r="F239" s="86"/>
      <c r="G239" s="82"/>
    </row>
    <row r="240" spans="1:7" ht="12.6" customHeight="1"/>
    <row r="241" spans="1:7" ht="12.6" customHeight="1">
      <c r="A241" s="82"/>
      <c r="B241" s="83"/>
      <c r="C241" s="82"/>
      <c r="D241" s="84"/>
      <c r="E241" s="85"/>
      <c r="F241" s="86"/>
      <c r="G241" s="82"/>
    </row>
    <row r="242" spans="1:7" ht="12.6" customHeight="1">
      <c r="A242" s="82"/>
      <c r="B242" s="83"/>
      <c r="C242" s="82"/>
      <c r="D242" s="84"/>
      <c r="E242" s="85"/>
      <c r="F242" s="86"/>
      <c r="G242" s="82"/>
    </row>
    <row r="243" spans="1:7" ht="12.6" customHeight="1">
      <c r="A243" s="82"/>
      <c r="B243" s="83"/>
      <c r="C243" s="82"/>
      <c r="D243" s="84"/>
      <c r="E243" s="85"/>
      <c r="F243" s="86"/>
      <c r="G243" s="82"/>
    </row>
    <row r="244" spans="1:7" ht="12.6" customHeight="1">
      <c r="A244" s="82"/>
      <c r="B244" s="83"/>
      <c r="C244" s="82"/>
      <c r="D244" s="84"/>
      <c r="E244" s="85"/>
      <c r="F244" s="86"/>
      <c r="G244" s="82"/>
    </row>
    <row r="245" spans="1:7" ht="12.6" customHeight="1">
      <c r="A245" s="82"/>
      <c r="B245" s="83"/>
      <c r="C245" s="82"/>
      <c r="D245" s="84"/>
      <c r="E245" s="85"/>
      <c r="F245" s="86"/>
      <c r="G245" s="82"/>
    </row>
    <row r="246" spans="1:7" ht="12.6" customHeight="1">
      <c r="A246" s="82"/>
      <c r="B246" s="83"/>
      <c r="C246" s="82"/>
      <c r="D246" s="84"/>
      <c r="E246" s="85"/>
      <c r="F246" s="86"/>
      <c r="G246" s="82"/>
    </row>
    <row r="247" spans="1:7" ht="12.6" customHeight="1">
      <c r="A247" s="82"/>
      <c r="B247" s="83"/>
      <c r="C247" s="82"/>
      <c r="D247" s="84"/>
      <c r="E247" s="85"/>
      <c r="F247" s="86"/>
      <c r="G247" s="82"/>
    </row>
    <row r="248" spans="1:7" ht="12.6" customHeight="1">
      <c r="A248" s="82"/>
      <c r="B248" s="83"/>
      <c r="C248" s="82"/>
      <c r="D248" s="84"/>
      <c r="E248" s="85"/>
      <c r="F248" s="86"/>
      <c r="G248" s="82"/>
    </row>
  </sheetData>
  <mergeCells count="14">
    <mergeCell ref="B9:B10"/>
    <mergeCell ref="C9:C10"/>
    <mergeCell ref="D9:D10"/>
    <mergeCell ref="E9:F9"/>
    <mergeCell ref="B1:C1"/>
    <mergeCell ref="B2:C2"/>
    <mergeCell ref="B5:F5"/>
    <mergeCell ref="B6:F6"/>
    <mergeCell ref="B7:F7"/>
    <mergeCell ref="B60:F60"/>
    <mergeCell ref="B61:B62"/>
    <mergeCell ref="C61:C62"/>
    <mergeCell ref="D61:D62"/>
    <mergeCell ref="E61:F61"/>
  </mergeCells>
  <pageMargins left="0.11811023622047245" right="0.11811023622047245" top="0.11811023622047245" bottom="0.11811023622047245" header="0.31496062992125984" footer="0.31496062992125984"/>
  <pageSetup scale="65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B007E-0AEE-4196-AF42-0E0F00D412FD}">
  <sheetPr>
    <tabColor rgb="FFFF66FF"/>
  </sheetPr>
  <dimension ref="B1:G128"/>
  <sheetViews>
    <sheetView topLeftCell="A83" workbookViewId="0">
      <selection activeCell="B121" sqref="B121"/>
    </sheetView>
  </sheetViews>
  <sheetFormatPr defaultRowHeight="12.75"/>
  <cols>
    <col min="1" max="1" width="3.42578125" style="4" customWidth="1"/>
    <col min="2" max="2" width="12.140625" style="4" customWidth="1"/>
    <col min="3" max="3" width="75" style="4" customWidth="1"/>
    <col min="4" max="4" width="9.7109375" style="1" customWidth="1"/>
    <col min="5" max="5" width="13.5703125" style="22" bestFit="1" customWidth="1"/>
    <col min="6" max="6" width="14.28515625" style="33" customWidth="1"/>
    <col min="7" max="7" width="10.42578125" style="4" bestFit="1" customWidth="1"/>
    <col min="8" max="256" width="9.140625" style="4"/>
    <col min="257" max="257" width="3.42578125" style="4" customWidth="1"/>
    <col min="258" max="258" width="15.28515625" style="4" customWidth="1"/>
    <col min="259" max="259" width="75" style="4" customWidth="1"/>
    <col min="260" max="260" width="9.7109375" style="4" customWidth="1"/>
    <col min="261" max="261" width="13.5703125" style="4" bestFit="1" customWidth="1"/>
    <col min="262" max="262" width="14.28515625" style="4" customWidth="1"/>
    <col min="263" max="263" width="10.42578125" style="4" bestFit="1" customWidth="1"/>
    <col min="264" max="512" width="9.140625" style="4"/>
    <col min="513" max="513" width="3.42578125" style="4" customWidth="1"/>
    <col min="514" max="514" width="15.28515625" style="4" customWidth="1"/>
    <col min="515" max="515" width="75" style="4" customWidth="1"/>
    <col min="516" max="516" width="9.7109375" style="4" customWidth="1"/>
    <col min="517" max="517" width="13.5703125" style="4" bestFit="1" customWidth="1"/>
    <col min="518" max="518" width="14.28515625" style="4" customWidth="1"/>
    <col min="519" max="519" width="10.42578125" style="4" bestFit="1" customWidth="1"/>
    <col min="520" max="768" width="9.140625" style="4"/>
    <col min="769" max="769" width="3.42578125" style="4" customWidth="1"/>
    <col min="770" max="770" width="15.28515625" style="4" customWidth="1"/>
    <col min="771" max="771" width="75" style="4" customWidth="1"/>
    <col min="772" max="772" width="9.7109375" style="4" customWidth="1"/>
    <col min="773" max="773" width="13.5703125" style="4" bestFit="1" customWidth="1"/>
    <col min="774" max="774" width="14.28515625" style="4" customWidth="1"/>
    <col min="775" max="775" width="10.42578125" style="4" bestFit="1" customWidth="1"/>
    <col min="776" max="1024" width="9.140625" style="4"/>
    <col min="1025" max="1025" width="3.42578125" style="4" customWidth="1"/>
    <col min="1026" max="1026" width="15.28515625" style="4" customWidth="1"/>
    <col min="1027" max="1027" width="75" style="4" customWidth="1"/>
    <col min="1028" max="1028" width="9.7109375" style="4" customWidth="1"/>
    <col min="1029" max="1029" width="13.5703125" style="4" bestFit="1" customWidth="1"/>
    <col min="1030" max="1030" width="14.28515625" style="4" customWidth="1"/>
    <col min="1031" max="1031" width="10.42578125" style="4" bestFit="1" customWidth="1"/>
    <col min="1032" max="1280" width="9.140625" style="4"/>
    <col min="1281" max="1281" width="3.42578125" style="4" customWidth="1"/>
    <col min="1282" max="1282" width="15.28515625" style="4" customWidth="1"/>
    <col min="1283" max="1283" width="75" style="4" customWidth="1"/>
    <col min="1284" max="1284" width="9.7109375" style="4" customWidth="1"/>
    <col min="1285" max="1285" width="13.5703125" style="4" bestFit="1" customWidth="1"/>
    <col min="1286" max="1286" width="14.28515625" style="4" customWidth="1"/>
    <col min="1287" max="1287" width="10.42578125" style="4" bestFit="1" customWidth="1"/>
    <col min="1288" max="1536" width="9.140625" style="4"/>
    <col min="1537" max="1537" width="3.42578125" style="4" customWidth="1"/>
    <col min="1538" max="1538" width="15.28515625" style="4" customWidth="1"/>
    <col min="1539" max="1539" width="75" style="4" customWidth="1"/>
    <col min="1540" max="1540" width="9.7109375" style="4" customWidth="1"/>
    <col min="1541" max="1541" width="13.5703125" style="4" bestFit="1" customWidth="1"/>
    <col min="1542" max="1542" width="14.28515625" style="4" customWidth="1"/>
    <col min="1543" max="1543" width="10.42578125" style="4" bestFit="1" customWidth="1"/>
    <col min="1544" max="1792" width="9.140625" style="4"/>
    <col min="1793" max="1793" width="3.42578125" style="4" customWidth="1"/>
    <col min="1794" max="1794" width="15.28515625" style="4" customWidth="1"/>
    <col min="1795" max="1795" width="75" style="4" customWidth="1"/>
    <col min="1796" max="1796" width="9.7109375" style="4" customWidth="1"/>
    <col min="1797" max="1797" width="13.5703125" style="4" bestFit="1" customWidth="1"/>
    <col min="1798" max="1798" width="14.28515625" style="4" customWidth="1"/>
    <col min="1799" max="1799" width="10.42578125" style="4" bestFit="1" customWidth="1"/>
    <col min="1800" max="2048" width="9.140625" style="4"/>
    <col min="2049" max="2049" width="3.42578125" style="4" customWidth="1"/>
    <col min="2050" max="2050" width="15.28515625" style="4" customWidth="1"/>
    <col min="2051" max="2051" width="75" style="4" customWidth="1"/>
    <col min="2052" max="2052" width="9.7109375" style="4" customWidth="1"/>
    <col min="2053" max="2053" width="13.5703125" style="4" bestFit="1" customWidth="1"/>
    <col min="2054" max="2054" width="14.28515625" style="4" customWidth="1"/>
    <col min="2055" max="2055" width="10.42578125" style="4" bestFit="1" customWidth="1"/>
    <col min="2056" max="2304" width="9.140625" style="4"/>
    <col min="2305" max="2305" width="3.42578125" style="4" customWidth="1"/>
    <col min="2306" max="2306" width="15.28515625" style="4" customWidth="1"/>
    <col min="2307" max="2307" width="75" style="4" customWidth="1"/>
    <col min="2308" max="2308" width="9.7109375" style="4" customWidth="1"/>
    <col min="2309" max="2309" width="13.5703125" style="4" bestFit="1" customWidth="1"/>
    <col min="2310" max="2310" width="14.28515625" style="4" customWidth="1"/>
    <col min="2311" max="2311" width="10.42578125" style="4" bestFit="1" customWidth="1"/>
    <col min="2312" max="2560" width="9.140625" style="4"/>
    <col min="2561" max="2561" width="3.42578125" style="4" customWidth="1"/>
    <col min="2562" max="2562" width="15.28515625" style="4" customWidth="1"/>
    <col min="2563" max="2563" width="75" style="4" customWidth="1"/>
    <col min="2564" max="2564" width="9.7109375" style="4" customWidth="1"/>
    <col min="2565" max="2565" width="13.5703125" style="4" bestFit="1" customWidth="1"/>
    <col min="2566" max="2566" width="14.28515625" style="4" customWidth="1"/>
    <col min="2567" max="2567" width="10.42578125" style="4" bestFit="1" customWidth="1"/>
    <col min="2568" max="2816" width="9.140625" style="4"/>
    <col min="2817" max="2817" width="3.42578125" style="4" customWidth="1"/>
    <col min="2818" max="2818" width="15.28515625" style="4" customWidth="1"/>
    <col min="2819" max="2819" width="75" style="4" customWidth="1"/>
    <col min="2820" max="2820" width="9.7109375" style="4" customWidth="1"/>
    <col min="2821" max="2821" width="13.5703125" style="4" bestFit="1" customWidth="1"/>
    <col min="2822" max="2822" width="14.28515625" style="4" customWidth="1"/>
    <col min="2823" max="2823" width="10.42578125" style="4" bestFit="1" customWidth="1"/>
    <col min="2824" max="3072" width="9.140625" style="4"/>
    <col min="3073" max="3073" width="3.42578125" style="4" customWidth="1"/>
    <col min="3074" max="3074" width="15.28515625" style="4" customWidth="1"/>
    <col min="3075" max="3075" width="75" style="4" customWidth="1"/>
    <col min="3076" max="3076" width="9.7109375" style="4" customWidth="1"/>
    <col min="3077" max="3077" width="13.5703125" style="4" bestFit="1" customWidth="1"/>
    <col min="3078" max="3078" width="14.28515625" style="4" customWidth="1"/>
    <col min="3079" max="3079" width="10.42578125" style="4" bestFit="1" customWidth="1"/>
    <col min="3080" max="3328" width="9.140625" style="4"/>
    <col min="3329" max="3329" width="3.42578125" style="4" customWidth="1"/>
    <col min="3330" max="3330" width="15.28515625" style="4" customWidth="1"/>
    <col min="3331" max="3331" width="75" style="4" customWidth="1"/>
    <col min="3332" max="3332" width="9.7109375" style="4" customWidth="1"/>
    <col min="3333" max="3333" width="13.5703125" style="4" bestFit="1" customWidth="1"/>
    <col min="3334" max="3334" width="14.28515625" style="4" customWidth="1"/>
    <col min="3335" max="3335" width="10.42578125" style="4" bestFit="1" customWidth="1"/>
    <col min="3336" max="3584" width="9.140625" style="4"/>
    <col min="3585" max="3585" width="3.42578125" style="4" customWidth="1"/>
    <col min="3586" max="3586" width="15.28515625" style="4" customWidth="1"/>
    <col min="3587" max="3587" width="75" style="4" customWidth="1"/>
    <col min="3588" max="3588" width="9.7109375" style="4" customWidth="1"/>
    <col min="3589" max="3589" width="13.5703125" style="4" bestFit="1" customWidth="1"/>
    <col min="3590" max="3590" width="14.28515625" style="4" customWidth="1"/>
    <col min="3591" max="3591" width="10.42578125" style="4" bestFit="1" customWidth="1"/>
    <col min="3592" max="3840" width="9.140625" style="4"/>
    <col min="3841" max="3841" width="3.42578125" style="4" customWidth="1"/>
    <col min="3842" max="3842" width="15.28515625" style="4" customWidth="1"/>
    <col min="3843" max="3843" width="75" style="4" customWidth="1"/>
    <col min="3844" max="3844" width="9.7109375" style="4" customWidth="1"/>
    <col min="3845" max="3845" width="13.5703125" style="4" bestFit="1" customWidth="1"/>
    <col min="3846" max="3846" width="14.28515625" style="4" customWidth="1"/>
    <col min="3847" max="3847" width="10.42578125" style="4" bestFit="1" customWidth="1"/>
    <col min="3848" max="4096" width="9.140625" style="4"/>
    <col min="4097" max="4097" width="3.42578125" style="4" customWidth="1"/>
    <col min="4098" max="4098" width="15.28515625" style="4" customWidth="1"/>
    <col min="4099" max="4099" width="75" style="4" customWidth="1"/>
    <col min="4100" max="4100" width="9.7109375" style="4" customWidth="1"/>
    <col min="4101" max="4101" width="13.5703125" style="4" bestFit="1" customWidth="1"/>
    <col min="4102" max="4102" width="14.28515625" style="4" customWidth="1"/>
    <col min="4103" max="4103" width="10.42578125" style="4" bestFit="1" customWidth="1"/>
    <col min="4104" max="4352" width="9.140625" style="4"/>
    <col min="4353" max="4353" width="3.42578125" style="4" customWidth="1"/>
    <col min="4354" max="4354" width="15.28515625" style="4" customWidth="1"/>
    <col min="4355" max="4355" width="75" style="4" customWidth="1"/>
    <col min="4356" max="4356" width="9.7109375" style="4" customWidth="1"/>
    <col min="4357" max="4357" width="13.5703125" style="4" bestFit="1" customWidth="1"/>
    <col min="4358" max="4358" width="14.28515625" style="4" customWidth="1"/>
    <col min="4359" max="4359" width="10.42578125" style="4" bestFit="1" customWidth="1"/>
    <col min="4360" max="4608" width="9.140625" style="4"/>
    <col min="4609" max="4609" width="3.42578125" style="4" customWidth="1"/>
    <col min="4610" max="4610" width="15.28515625" style="4" customWidth="1"/>
    <col min="4611" max="4611" width="75" style="4" customWidth="1"/>
    <col min="4612" max="4612" width="9.7109375" style="4" customWidth="1"/>
    <col min="4613" max="4613" width="13.5703125" style="4" bestFit="1" customWidth="1"/>
    <col min="4614" max="4614" width="14.28515625" style="4" customWidth="1"/>
    <col min="4615" max="4615" width="10.42578125" style="4" bestFit="1" customWidth="1"/>
    <col min="4616" max="4864" width="9.140625" style="4"/>
    <col min="4865" max="4865" width="3.42578125" style="4" customWidth="1"/>
    <col min="4866" max="4866" width="15.28515625" style="4" customWidth="1"/>
    <col min="4867" max="4867" width="75" style="4" customWidth="1"/>
    <col min="4868" max="4868" width="9.7109375" style="4" customWidth="1"/>
    <col min="4869" max="4869" width="13.5703125" style="4" bestFit="1" customWidth="1"/>
    <col min="4870" max="4870" width="14.28515625" style="4" customWidth="1"/>
    <col min="4871" max="4871" width="10.42578125" style="4" bestFit="1" customWidth="1"/>
    <col min="4872" max="5120" width="9.140625" style="4"/>
    <col min="5121" max="5121" width="3.42578125" style="4" customWidth="1"/>
    <col min="5122" max="5122" width="15.28515625" style="4" customWidth="1"/>
    <col min="5123" max="5123" width="75" style="4" customWidth="1"/>
    <col min="5124" max="5124" width="9.7109375" style="4" customWidth="1"/>
    <col min="5125" max="5125" width="13.5703125" style="4" bestFit="1" customWidth="1"/>
    <col min="5126" max="5126" width="14.28515625" style="4" customWidth="1"/>
    <col min="5127" max="5127" width="10.42578125" style="4" bestFit="1" customWidth="1"/>
    <col min="5128" max="5376" width="9.140625" style="4"/>
    <col min="5377" max="5377" width="3.42578125" style="4" customWidth="1"/>
    <col min="5378" max="5378" width="15.28515625" style="4" customWidth="1"/>
    <col min="5379" max="5379" width="75" style="4" customWidth="1"/>
    <col min="5380" max="5380" width="9.7109375" style="4" customWidth="1"/>
    <col min="5381" max="5381" width="13.5703125" style="4" bestFit="1" customWidth="1"/>
    <col min="5382" max="5382" width="14.28515625" style="4" customWidth="1"/>
    <col min="5383" max="5383" width="10.42578125" style="4" bestFit="1" customWidth="1"/>
    <col min="5384" max="5632" width="9.140625" style="4"/>
    <col min="5633" max="5633" width="3.42578125" style="4" customWidth="1"/>
    <col min="5634" max="5634" width="15.28515625" style="4" customWidth="1"/>
    <col min="5635" max="5635" width="75" style="4" customWidth="1"/>
    <col min="5636" max="5636" width="9.7109375" style="4" customWidth="1"/>
    <col min="5637" max="5637" width="13.5703125" style="4" bestFit="1" customWidth="1"/>
    <col min="5638" max="5638" width="14.28515625" style="4" customWidth="1"/>
    <col min="5639" max="5639" width="10.42578125" style="4" bestFit="1" customWidth="1"/>
    <col min="5640" max="5888" width="9.140625" style="4"/>
    <col min="5889" max="5889" width="3.42578125" style="4" customWidth="1"/>
    <col min="5890" max="5890" width="15.28515625" style="4" customWidth="1"/>
    <col min="5891" max="5891" width="75" style="4" customWidth="1"/>
    <col min="5892" max="5892" width="9.7109375" style="4" customWidth="1"/>
    <col min="5893" max="5893" width="13.5703125" style="4" bestFit="1" customWidth="1"/>
    <col min="5894" max="5894" width="14.28515625" style="4" customWidth="1"/>
    <col min="5895" max="5895" width="10.42578125" style="4" bestFit="1" customWidth="1"/>
    <col min="5896" max="6144" width="9.140625" style="4"/>
    <col min="6145" max="6145" width="3.42578125" style="4" customWidth="1"/>
    <col min="6146" max="6146" width="15.28515625" style="4" customWidth="1"/>
    <col min="6147" max="6147" width="75" style="4" customWidth="1"/>
    <col min="6148" max="6148" width="9.7109375" style="4" customWidth="1"/>
    <col min="6149" max="6149" width="13.5703125" style="4" bestFit="1" customWidth="1"/>
    <col min="6150" max="6150" width="14.28515625" style="4" customWidth="1"/>
    <col min="6151" max="6151" width="10.42578125" style="4" bestFit="1" customWidth="1"/>
    <col min="6152" max="6400" width="9.140625" style="4"/>
    <col min="6401" max="6401" width="3.42578125" style="4" customWidth="1"/>
    <col min="6402" max="6402" width="15.28515625" style="4" customWidth="1"/>
    <col min="6403" max="6403" width="75" style="4" customWidth="1"/>
    <col min="6404" max="6404" width="9.7109375" style="4" customWidth="1"/>
    <col min="6405" max="6405" width="13.5703125" style="4" bestFit="1" customWidth="1"/>
    <col min="6406" max="6406" width="14.28515625" style="4" customWidth="1"/>
    <col min="6407" max="6407" width="10.42578125" style="4" bestFit="1" customWidth="1"/>
    <col min="6408" max="6656" width="9.140625" style="4"/>
    <col min="6657" max="6657" width="3.42578125" style="4" customWidth="1"/>
    <col min="6658" max="6658" width="15.28515625" style="4" customWidth="1"/>
    <col min="6659" max="6659" width="75" style="4" customWidth="1"/>
    <col min="6660" max="6660" width="9.7109375" style="4" customWidth="1"/>
    <col min="6661" max="6661" width="13.5703125" style="4" bestFit="1" customWidth="1"/>
    <col min="6662" max="6662" width="14.28515625" style="4" customWidth="1"/>
    <col min="6663" max="6663" width="10.42578125" style="4" bestFit="1" customWidth="1"/>
    <col min="6664" max="6912" width="9.140625" style="4"/>
    <col min="6913" max="6913" width="3.42578125" style="4" customWidth="1"/>
    <col min="6914" max="6914" width="15.28515625" style="4" customWidth="1"/>
    <col min="6915" max="6915" width="75" style="4" customWidth="1"/>
    <col min="6916" max="6916" width="9.7109375" style="4" customWidth="1"/>
    <col min="6917" max="6917" width="13.5703125" style="4" bestFit="1" customWidth="1"/>
    <col min="6918" max="6918" width="14.28515625" style="4" customWidth="1"/>
    <col min="6919" max="6919" width="10.42578125" style="4" bestFit="1" customWidth="1"/>
    <col min="6920" max="7168" width="9.140625" style="4"/>
    <col min="7169" max="7169" width="3.42578125" style="4" customWidth="1"/>
    <col min="7170" max="7170" width="15.28515625" style="4" customWidth="1"/>
    <col min="7171" max="7171" width="75" style="4" customWidth="1"/>
    <col min="7172" max="7172" width="9.7109375" style="4" customWidth="1"/>
    <col min="7173" max="7173" width="13.5703125" style="4" bestFit="1" customWidth="1"/>
    <col min="7174" max="7174" width="14.28515625" style="4" customWidth="1"/>
    <col min="7175" max="7175" width="10.42578125" style="4" bestFit="1" customWidth="1"/>
    <col min="7176" max="7424" width="9.140625" style="4"/>
    <col min="7425" max="7425" width="3.42578125" style="4" customWidth="1"/>
    <col min="7426" max="7426" width="15.28515625" style="4" customWidth="1"/>
    <col min="7427" max="7427" width="75" style="4" customWidth="1"/>
    <col min="7428" max="7428" width="9.7109375" style="4" customWidth="1"/>
    <col min="7429" max="7429" width="13.5703125" style="4" bestFit="1" customWidth="1"/>
    <col min="7430" max="7430" width="14.28515625" style="4" customWidth="1"/>
    <col min="7431" max="7431" width="10.42578125" style="4" bestFit="1" customWidth="1"/>
    <col min="7432" max="7680" width="9.140625" style="4"/>
    <col min="7681" max="7681" width="3.42578125" style="4" customWidth="1"/>
    <col min="7682" max="7682" width="15.28515625" style="4" customWidth="1"/>
    <col min="7683" max="7683" width="75" style="4" customWidth="1"/>
    <col min="7684" max="7684" width="9.7109375" style="4" customWidth="1"/>
    <col min="7685" max="7685" width="13.5703125" style="4" bestFit="1" customWidth="1"/>
    <col min="7686" max="7686" width="14.28515625" style="4" customWidth="1"/>
    <col min="7687" max="7687" width="10.42578125" style="4" bestFit="1" customWidth="1"/>
    <col min="7688" max="7936" width="9.140625" style="4"/>
    <col min="7937" max="7937" width="3.42578125" style="4" customWidth="1"/>
    <col min="7938" max="7938" width="15.28515625" style="4" customWidth="1"/>
    <col min="7939" max="7939" width="75" style="4" customWidth="1"/>
    <col min="7940" max="7940" width="9.7109375" style="4" customWidth="1"/>
    <col min="7941" max="7941" width="13.5703125" style="4" bestFit="1" customWidth="1"/>
    <col min="7942" max="7942" width="14.28515625" style="4" customWidth="1"/>
    <col min="7943" max="7943" width="10.42578125" style="4" bestFit="1" customWidth="1"/>
    <col min="7944" max="8192" width="9.140625" style="4"/>
    <col min="8193" max="8193" width="3.42578125" style="4" customWidth="1"/>
    <col min="8194" max="8194" width="15.28515625" style="4" customWidth="1"/>
    <col min="8195" max="8195" width="75" style="4" customWidth="1"/>
    <col min="8196" max="8196" width="9.7109375" style="4" customWidth="1"/>
    <col min="8197" max="8197" width="13.5703125" style="4" bestFit="1" customWidth="1"/>
    <col min="8198" max="8198" width="14.28515625" style="4" customWidth="1"/>
    <col min="8199" max="8199" width="10.42578125" style="4" bestFit="1" customWidth="1"/>
    <col min="8200" max="8448" width="9.140625" style="4"/>
    <col min="8449" max="8449" width="3.42578125" style="4" customWidth="1"/>
    <col min="8450" max="8450" width="15.28515625" style="4" customWidth="1"/>
    <col min="8451" max="8451" width="75" style="4" customWidth="1"/>
    <col min="8452" max="8452" width="9.7109375" style="4" customWidth="1"/>
    <col min="8453" max="8453" width="13.5703125" style="4" bestFit="1" customWidth="1"/>
    <col min="8454" max="8454" width="14.28515625" style="4" customWidth="1"/>
    <col min="8455" max="8455" width="10.42578125" style="4" bestFit="1" customWidth="1"/>
    <col min="8456" max="8704" width="9.140625" style="4"/>
    <col min="8705" max="8705" width="3.42578125" style="4" customWidth="1"/>
    <col min="8706" max="8706" width="15.28515625" style="4" customWidth="1"/>
    <col min="8707" max="8707" width="75" style="4" customWidth="1"/>
    <col min="8708" max="8708" width="9.7109375" style="4" customWidth="1"/>
    <col min="8709" max="8709" width="13.5703125" style="4" bestFit="1" customWidth="1"/>
    <col min="8710" max="8710" width="14.28515625" style="4" customWidth="1"/>
    <col min="8711" max="8711" width="10.42578125" style="4" bestFit="1" customWidth="1"/>
    <col min="8712" max="8960" width="9.140625" style="4"/>
    <col min="8961" max="8961" width="3.42578125" style="4" customWidth="1"/>
    <col min="8962" max="8962" width="15.28515625" style="4" customWidth="1"/>
    <col min="8963" max="8963" width="75" style="4" customWidth="1"/>
    <col min="8964" max="8964" width="9.7109375" style="4" customWidth="1"/>
    <col min="8965" max="8965" width="13.5703125" style="4" bestFit="1" customWidth="1"/>
    <col min="8966" max="8966" width="14.28515625" style="4" customWidth="1"/>
    <col min="8967" max="8967" width="10.42578125" style="4" bestFit="1" customWidth="1"/>
    <col min="8968" max="9216" width="9.140625" style="4"/>
    <col min="9217" max="9217" width="3.42578125" style="4" customWidth="1"/>
    <col min="9218" max="9218" width="15.28515625" style="4" customWidth="1"/>
    <col min="9219" max="9219" width="75" style="4" customWidth="1"/>
    <col min="9220" max="9220" width="9.7109375" style="4" customWidth="1"/>
    <col min="9221" max="9221" width="13.5703125" style="4" bestFit="1" customWidth="1"/>
    <col min="9222" max="9222" width="14.28515625" style="4" customWidth="1"/>
    <col min="9223" max="9223" width="10.42578125" style="4" bestFit="1" customWidth="1"/>
    <col min="9224" max="9472" width="9.140625" style="4"/>
    <col min="9473" max="9473" width="3.42578125" style="4" customWidth="1"/>
    <col min="9474" max="9474" width="15.28515625" style="4" customWidth="1"/>
    <col min="9475" max="9475" width="75" style="4" customWidth="1"/>
    <col min="9476" max="9476" width="9.7109375" style="4" customWidth="1"/>
    <col min="9477" max="9477" width="13.5703125" style="4" bestFit="1" customWidth="1"/>
    <col min="9478" max="9478" width="14.28515625" style="4" customWidth="1"/>
    <col min="9479" max="9479" width="10.42578125" style="4" bestFit="1" customWidth="1"/>
    <col min="9480" max="9728" width="9.140625" style="4"/>
    <col min="9729" max="9729" width="3.42578125" style="4" customWidth="1"/>
    <col min="9730" max="9730" width="15.28515625" style="4" customWidth="1"/>
    <col min="9731" max="9731" width="75" style="4" customWidth="1"/>
    <col min="9732" max="9732" width="9.7109375" style="4" customWidth="1"/>
    <col min="9733" max="9733" width="13.5703125" style="4" bestFit="1" customWidth="1"/>
    <col min="9734" max="9734" width="14.28515625" style="4" customWidth="1"/>
    <col min="9735" max="9735" width="10.42578125" style="4" bestFit="1" customWidth="1"/>
    <col min="9736" max="9984" width="9.140625" style="4"/>
    <col min="9985" max="9985" width="3.42578125" style="4" customWidth="1"/>
    <col min="9986" max="9986" width="15.28515625" style="4" customWidth="1"/>
    <col min="9987" max="9987" width="75" style="4" customWidth="1"/>
    <col min="9988" max="9988" width="9.7109375" style="4" customWidth="1"/>
    <col min="9989" max="9989" width="13.5703125" style="4" bestFit="1" customWidth="1"/>
    <col min="9990" max="9990" width="14.28515625" style="4" customWidth="1"/>
    <col min="9991" max="9991" width="10.42578125" style="4" bestFit="1" customWidth="1"/>
    <col min="9992" max="10240" width="9.140625" style="4"/>
    <col min="10241" max="10241" width="3.42578125" style="4" customWidth="1"/>
    <col min="10242" max="10242" width="15.28515625" style="4" customWidth="1"/>
    <col min="10243" max="10243" width="75" style="4" customWidth="1"/>
    <col min="10244" max="10244" width="9.7109375" style="4" customWidth="1"/>
    <col min="10245" max="10245" width="13.5703125" style="4" bestFit="1" customWidth="1"/>
    <col min="10246" max="10246" width="14.28515625" style="4" customWidth="1"/>
    <col min="10247" max="10247" width="10.42578125" style="4" bestFit="1" customWidth="1"/>
    <col min="10248" max="10496" width="9.140625" style="4"/>
    <col min="10497" max="10497" width="3.42578125" style="4" customWidth="1"/>
    <col min="10498" max="10498" width="15.28515625" style="4" customWidth="1"/>
    <col min="10499" max="10499" width="75" style="4" customWidth="1"/>
    <col min="10500" max="10500" width="9.7109375" style="4" customWidth="1"/>
    <col min="10501" max="10501" width="13.5703125" style="4" bestFit="1" customWidth="1"/>
    <col min="10502" max="10502" width="14.28515625" style="4" customWidth="1"/>
    <col min="10503" max="10503" width="10.42578125" style="4" bestFit="1" customWidth="1"/>
    <col min="10504" max="10752" width="9.140625" style="4"/>
    <col min="10753" max="10753" width="3.42578125" style="4" customWidth="1"/>
    <col min="10754" max="10754" width="15.28515625" style="4" customWidth="1"/>
    <col min="10755" max="10755" width="75" style="4" customWidth="1"/>
    <col min="10756" max="10756" width="9.7109375" style="4" customWidth="1"/>
    <col min="10757" max="10757" width="13.5703125" style="4" bestFit="1" customWidth="1"/>
    <col min="10758" max="10758" width="14.28515625" style="4" customWidth="1"/>
    <col min="10759" max="10759" width="10.42578125" style="4" bestFit="1" customWidth="1"/>
    <col min="10760" max="11008" width="9.140625" style="4"/>
    <col min="11009" max="11009" width="3.42578125" style="4" customWidth="1"/>
    <col min="11010" max="11010" width="15.28515625" style="4" customWidth="1"/>
    <col min="11011" max="11011" width="75" style="4" customWidth="1"/>
    <col min="11012" max="11012" width="9.7109375" style="4" customWidth="1"/>
    <col min="11013" max="11013" width="13.5703125" style="4" bestFit="1" customWidth="1"/>
    <col min="11014" max="11014" width="14.28515625" style="4" customWidth="1"/>
    <col min="11015" max="11015" width="10.42578125" style="4" bestFit="1" customWidth="1"/>
    <col min="11016" max="11264" width="9.140625" style="4"/>
    <col min="11265" max="11265" width="3.42578125" style="4" customWidth="1"/>
    <col min="11266" max="11266" width="15.28515625" style="4" customWidth="1"/>
    <col min="11267" max="11267" width="75" style="4" customWidth="1"/>
    <col min="11268" max="11268" width="9.7109375" style="4" customWidth="1"/>
    <col min="11269" max="11269" width="13.5703125" style="4" bestFit="1" customWidth="1"/>
    <col min="11270" max="11270" width="14.28515625" style="4" customWidth="1"/>
    <col min="11271" max="11271" width="10.42578125" style="4" bestFit="1" customWidth="1"/>
    <col min="11272" max="11520" width="9.140625" style="4"/>
    <col min="11521" max="11521" width="3.42578125" style="4" customWidth="1"/>
    <col min="11522" max="11522" width="15.28515625" style="4" customWidth="1"/>
    <col min="11523" max="11523" width="75" style="4" customWidth="1"/>
    <col min="11524" max="11524" width="9.7109375" style="4" customWidth="1"/>
    <col min="11525" max="11525" width="13.5703125" style="4" bestFit="1" customWidth="1"/>
    <col min="11526" max="11526" width="14.28515625" style="4" customWidth="1"/>
    <col min="11527" max="11527" width="10.42578125" style="4" bestFit="1" customWidth="1"/>
    <col min="11528" max="11776" width="9.140625" style="4"/>
    <col min="11777" max="11777" width="3.42578125" style="4" customWidth="1"/>
    <col min="11778" max="11778" width="15.28515625" style="4" customWidth="1"/>
    <col min="11779" max="11779" width="75" style="4" customWidth="1"/>
    <col min="11780" max="11780" width="9.7109375" style="4" customWidth="1"/>
    <col min="11781" max="11781" width="13.5703125" style="4" bestFit="1" customWidth="1"/>
    <col min="11782" max="11782" width="14.28515625" style="4" customWidth="1"/>
    <col min="11783" max="11783" width="10.42578125" style="4" bestFit="1" customWidth="1"/>
    <col min="11784" max="12032" width="9.140625" style="4"/>
    <col min="12033" max="12033" width="3.42578125" style="4" customWidth="1"/>
    <col min="12034" max="12034" width="15.28515625" style="4" customWidth="1"/>
    <col min="12035" max="12035" width="75" style="4" customWidth="1"/>
    <col min="12036" max="12036" width="9.7109375" style="4" customWidth="1"/>
    <col min="12037" max="12037" width="13.5703125" style="4" bestFit="1" customWidth="1"/>
    <col min="12038" max="12038" width="14.28515625" style="4" customWidth="1"/>
    <col min="12039" max="12039" width="10.42578125" style="4" bestFit="1" customWidth="1"/>
    <col min="12040" max="12288" width="9.140625" style="4"/>
    <col min="12289" max="12289" width="3.42578125" style="4" customWidth="1"/>
    <col min="12290" max="12290" width="15.28515625" style="4" customWidth="1"/>
    <col min="12291" max="12291" width="75" style="4" customWidth="1"/>
    <col min="12292" max="12292" width="9.7109375" style="4" customWidth="1"/>
    <col min="12293" max="12293" width="13.5703125" style="4" bestFit="1" customWidth="1"/>
    <col min="12294" max="12294" width="14.28515625" style="4" customWidth="1"/>
    <col min="12295" max="12295" width="10.42578125" style="4" bestFit="1" customWidth="1"/>
    <col min="12296" max="12544" width="9.140625" style="4"/>
    <col min="12545" max="12545" width="3.42578125" style="4" customWidth="1"/>
    <col min="12546" max="12546" width="15.28515625" style="4" customWidth="1"/>
    <col min="12547" max="12547" width="75" style="4" customWidth="1"/>
    <col min="12548" max="12548" width="9.7109375" style="4" customWidth="1"/>
    <col min="12549" max="12549" width="13.5703125" style="4" bestFit="1" customWidth="1"/>
    <col min="12550" max="12550" width="14.28515625" style="4" customWidth="1"/>
    <col min="12551" max="12551" width="10.42578125" style="4" bestFit="1" customWidth="1"/>
    <col min="12552" max="12800" width="9.140625" style="4"/>
    <col min="12801" max="12801" width="3.42578125" style="4" customWidth="1"/>
    <col min="12802" max="12802" width="15.28515625" style="4" customWidth="1"/>
    <col min="12803" max="12803" width="75" style="4" customWidth="1"/>
    <col min="12804" max="12804" width="9.7109375" style="4" customWidth="1"/>
    <col min="12805" max="12805" width="13.5703125" style="4" bestFit="1" customWidth="1"/>
    <col min="12806" max="12806" width="14.28515625" style="4" customWidth="1"/>
    <col min="12807" max="12807" width="10.42578125" style="4" bestFit="1" customWidth="1"/>
    <col min="12808" max="13056" width="9.140625" style="4"/>
    <col min="13057" max="13057" width="3.42578125" style="4" customWidth="1"/>
    <col min="13058" max="13058" width="15.28515625" style="4" customWidth="1"/>
    <col min="13059" max="13059" width="75" style="4" customWidth="1"/>
    <col min="13060" max="13060" width="9.7109375" style="4" customWidth="1"/>
    <col min="13061" max="13061" width="13.5703125" style="4" bestFit="1" customWidth="1"/>
    <col min="13062" max="13062" width="14.28515625" style="4" customWidth="1"/>
    <col min="13063" max="13063" width="10.42578125" style="4" bestFit="1" customWidth="1"/>
    <col min="13064" max="13312" width="9.140625" style="4"/>
    <col min="13313" max="13313" width="3.42578125" style="4" customWidth="1"/>
    <col min="13314" max="13314" width="15.28515625" style="4" customWidth="1"/>
    <col min="13315" max="13315" width="75" style="4" customWidth="1"/>
    <col min="13316" max="13316" width="9.7109375" style="4" customWidth="1"/>
    <col min="13317" max="13317" width="13.5703125" style="4" bestFit="1" customWidth="1"/>
    <col min="13318" max="13318" width="14.28515625" style="4" customWidth="1"/>
    <col min="13319" max="13319" width="10.42578125" style="4" bestFit="1" customWidth="1"/>
    <col min="13320" max="13568" width="9.140625" style="4"/>
    <col min="13569" max="13569" width="3.42578125" style="4" customWidth="1"/>
    <col min="13570" max="13570" width="15.28515625" style="4" customWidth="1"/>
    <col min="13571" max="13571" width="75" style="4" customWidth="1"/>
    <col min="13572" max="13572" width="9.7109375" style="4" customWidth="1"/>
    <col min="13573" max="13573" width="13.5703125" style="4" bestFit="1" customWidth="1"/>
    <col min="13574" max="13574" width="14.28515625" style="4" customWidth="1"/>
    <col min="13575" max="13575" width="10.42578125" style="4" bestFit="1" customWidth="1"/>
    <col min="13576" max="13824" width="9.140625" style="4"/>
    <col min="13825" max="13825" width="3.42578125" style="4" customWidth="1"/>
    <col min="13826" max="13826" width="15.28515625" style="4" customWidth="1"/>
    <col min="13827" max="13827" width="75" style="4" customWidth="1"/>
    <col min="13828" max="13828" width="9.7109375" style="4" customWidth="1"/>
    <col min="13829" max="13829" width="13.5703125" style="4" bestFit="1" customWidth="1"/>
    <col min="13830" max="13830" width="14.28515625" style="4" customWidth="1"/>
    <col min="13831" max="13831" width="10.42578125" style="4" bestFit="1" customWidth="1"/>
    <col min="13832" max="14080" width="9.140625" style="4"/>
    <col min="14081" max="14081" width="3.42578125" style="4" customWidth="1"/>
    <col min="14082" max="14082" width="15.28515625" style="4" customWidth="1"/>
    <col min="14083" max="14083" width="75" style="4" customWidth="1"/>
    <col min="14084" max="14084" width="9.7109375" style="4" customWidth="1"/>
    <col min="14085" max="14085" width="13.5703125" style="4" bestFit="1" customWidth="1"/>
    <col min="14086" max="14086" width="14.28515625" style="4" customWidth="1"/>
    <col min="14087" max="14087" width="10.42578125" style="4" bestFit="1" customWidth="1"/>
    <col min="14088" max="14336" width="9.140625" style="4"/>
    <col min="14337" max="14337" width="3.42578125" style="4" customWidth="1"/>
    <col min="14338" max="14338" width="15.28515625" style="4" customWidth="1"/>
    <col min="14339" max="14339" width="75" style="4" customWidth="1"/>
    <col min="14340" max="14340" width="9.7109375" style="4" customWidth="1"/>
    <col min="14341" max="14341" width="13.5703125" style="4" bestFit="1" customWidth="1"/>
    <col min="14342" max="14342" width="14.28515625" style="4" customWidth="1"/>
    <col min="14343" max="14343" width="10.42578125" style="4" bestFit="1" customWidth="1"/>
    <col min="14344" max="14592" width="9.140625" style="4"/>
    <col min="14593" max="14593" width="3.42578125" style="4" customWidth="1"/>
    <col min="14594" max="14594" width="15.28515625" style="4" customWidth="1"/>
    <col min="14595" max="14595" width="75" style="4" customWidth="1"/>
    <col min="14596" max="14596" width="9.7109375" style="4" customWidth="1"/>
    <col min="14597" max="14597" width="13.5703125" style="4" bestFit="1" customWidth="1"/>
    <col min="14598" max="14598" width="14.28515625" style="4" customWidth="1"/>
    <col min="14599" max="14599" width="10.42578125" style="4" bestFit="1" customWidth="1"/>
    <col min="14600" max="14848" width="9.140625" style="4"/>
    <col min="14849" max="14849" width="3.42578125" style="4" customWidth="1"/>
    <col min="14850" max="14850" width="15.28515625" style="4" customWidth="1"/>
    <col min="14851" max="14851" width="75" style="4" customWidth="1"/>
    <col min="14852" max="14852" width="9.7109375" style="4" customWidth="1"/>
    <col min="14853" max="14853" width="13.5703125" style="4" bestFit="1" customWidth="1"/>
    <col min="14854" max="14854" width="14.28515625" style="4" customWidth="1"/>
    <col min="14855" max="14855" width="10.42578125" style="4" bestFit="1" customWidth="1"/>
    <col min="14856" max="15104" width="9.140625" style="4"/>
    <col min="15105" max="15105" width="3.42578125" style="4" customWidth="1"/>
    <col min="15106" max="15106" width="15.28515625" style="4" customWidth="1"/>
    <col min="15107" max="15107" width="75" style="4" customWidth="1"/>
    <col min="15108" max="15108" width="9.7109375" style="4" customWidth="1"/>
    <col min="15109" max="15109" width="13.5703125" style="4" bestFit="1" customWidth="1"/>
    <col min="15110" max="15110" width="14.28515625" style="4" customWidth="1"/>
    <col min="15111" max="15111" width="10.42578125" style="4" bestFit="1" customWidth="1"/>
    <col min="15112" max="15360" width="9.140625" style="4"/>
    <col min="15361" max="15361" width="3.42578125" style="4" customWidth="1"/>
    <col min="15362" max="15362" width="15.28515625" style="4" customWidth="1"/>
    <col min="15363" max="15363" width="75" style="4" customWidth="1"/>
    <col min="15364" max="15364" width="9.7109375" style="4" customWidth="1"/>
    <col min="15365" max="15365" width="13.5703125" style="4" bestFit="1" customWidth="1"/>
    <col min="15366" max="15366" width="14.28515625" style="4" customWidth="1"/>
    <col min="15367" max="15367" width="10.42578125" style="4" bestFit="1" customWidth="1"/>
    <col min="15368" max="15616" width="9.140625" style="4"/>
    <col min="15617" max="15617" width="3.42578125" style="4" customWidth="1"/>
    <col min="15618" max="15618" width="15.28515625" style="4" customWidth="1"/>
    <col min="15619" max="15619" width="75" style="4" customWidth="1"/>
    <col min="15620" max="15620" width="9.7109375" style="4" customWidth="1"/>
    <col min="15621" max="15621" width="13.5703125" style="4" bestFit="1" customWidth="1"/>
    <col min="15622" max="15622" width="14.28515625" style="4" customWidth="1"/>
    <col min="15623" max="15623" width="10.42578125" style="4" bestFit="1" customWidth="1"/>
    <col min="15624" max="15872" width="9.140625" style="4"/>
    <col min="15873" max="15873" width="3.42578125" style="4" customWidth="1"/>
    <col min="15874" max="15874" width="15.28515625" style="4" customWidth="1"/>
    <col min="15875" max="15875" width="75" style="4" customWidth="1"/>
    <col min="15876" max="15876" width="9.7109375" style="4" customWidth="1"/>
    <col min="15877" max="15877" width="13.5703125" style="4" bestFit="1" customWidth="1"/>
    <col min="15878" max="15878" width="14.28515625" style="4" customWidth="1"/>
    <col min="15879" max="15879" width="10.42578125" style="4" bestFit="1" customWidth="1"/>
    <col min="15880" max="16128" width="9.140625" style="4"/>
    <col min="16129" max="16129" width="3.42578125" style="4" customWidth="1"/>
    <col min="16130" max="16130" width="15.28515625" style="4" customWidth="1"/>
    <col min="16131" max="16131" width="75" style="4" customWidth="1"/>
    <col min="16132" max="16132" width="9.7109375" style="4" customWidth="1"/>
    <col min="16133" max="16133" width="13.5703125" style="4" bestFit="1" customWidth="1"/>
    <col min="16134" max="16134" width="14.28515625" style="4" customWidth="1"/>
    <col min="16135" max="16135" width="10.42578125" style="4" bestFit="1" customWidth="1"/>
    <col min="16136" max="16384" width="9.140625" style="4"/>
  </cols>
  <sheetData>
    <row r="1" spans="2:6" ht="10.5" customHeight="1">
      <c r="B1" s="156" t="s">
        <v>0</v>
      </c>
      <c r="C1" s="156"/>
      <c r="E1" s="2"/>
      <c r="F1" s="3"/>
    </row>
    <row r="2" spans="2:6" ht="10.5" customHeight="1">
      <c r="B2" s="156" t="s">
        <v>1</v>
      </c>
      <c r="C2" s="156"/>
      <c r="E2" s="2"/>
      <c r="F2" s="3"/>
    </row>
    <row r="3" spans="2:6" ht="10.5" customHeight="1">
      <c r="B3" s="5" t="s">
        <v>2</v>
      </c>
      <c r="C3" s="5"/>
      <c r="E3" s="2"/>
      <c r="F3" s="3"/>
    </row>
    <row r="4" spans="2:6" ht="10.5" customHeight="1">
      <c r="B4" s="5" t="s">
        <v>3</v>
      </c>
      <c r="C4" s="5"/>
      <c r="E4" s="2"/>
      <c r="F4" s="3"/>
    </row>
    <row r="5" spans="2:6" ht="10.5" customHeight="1">
      <c r="B5" s="5"/>
      <c r="C5" s="5"/>
      <c r="E5" s="2"/>
      <c r="F5" s="3"/>
    </row>
    <row r="6" spans="2:6" ht="10.5" customHeight="1">
      <c r="B6" s="157" t="s">
        <v>4</v>
      </c>
      <c r="C6" s="157"/>
      <c r="D6" s="157"/>
      <c r="E6" s="157"/>
      <c r="F6" s="157"/>
    </row>
    <row r="7" spans="2:6" ht="10.5" customHeight="1">
      <c r="B7" s="158" t="str">
        <f>+[2]BS!B6</f>
        <v>od 01.01. do 31.12.2020</v>
      </c>
      <c r="C7" s="158"/>
      <c r="D7" s="158"/>
      <c r="E7" s="158"/>
      <c r="F7" s="158"/>
    </row>
    <row r="8" spans="2:6" ht="12.75" customHeight="1">
      <c r="B8" s="159" t="s">
        <v>5</v>
      </c>
      <c r="C8" s="159"/>
      <c r="D8" s="161" t="s">
        <v>6</v>
      </c>
      <c r="E8" s="163"/>
      <c r="F8" s="164"/>
    </row>
    <row r="9" spans="2:6" ht="12.75" customHeight="1">
      <c r="B9" s="160"/>
      <c r="C9" s="160"/>
      <c r="D9" s="162"/>
      <c r="E9" s="6" t="s">
        <v>7</v>
      </c>
      <c r="F9" s="7" t="s">
        <v>8</v>
      </c>
    </row>
    <row r="10" spans="2:6" ht="10.5" customHeight="1">
      <c r="B10" s="8">
        <v>1</v>
      </c>
      <c r="C10" s="8">
        <v>2</v>
      </c>
      <c r="D10" s="9">
        <v>3</v>
      </c>
      <c r="E10" s="10">
        <v>4</v>
      </c>
      <c r="F10" s="11">
        <v>5</v>
      </c>
    </row>
    <row r="11" spans="2:6" ht="10.5" customHeight="1">
      <c r="B11" s="9"/>
      <c r="C11" s="12" t="s">
        <v>9</v>
      </c>
      <c r="D11" s="13"/>
      <c r="E11" s="14">
        <f>+E12+E21</f>
        <v>8757685.9699999988</v>
      </c>
      <c r="F11" s="15">
        <v>9346633.2699999996</v>
      </c>
    </row>
    <row r="12" spans="2:6" ht="10.5" customHeight="1">
      <c r="B12" s="9"/>
      <c r="C12" s="12" t="s">
        <v>10</v>
      </c>
      <c r="D12" s="13"/>
      <c r="E12" s="14">
        <f>SUM(E13:E20)</f>
        <v>8402285.6099999994</v>
      </c>
      <c r="F12" s="15">
        <v>8981678.2799999993</v>
      </c>
    </row>
    <row r="13" spans="2:6" ht="10.5" customHeight="1">
      <c r="B13" s="9">
        <v>750</v>
      </c>
      <c r="C13" s="16" t="s">
        <v>11</v>
      </c>
      <c r="D13" s="17"/>
      <c r="E13" s="18">
        <f>+'[1]Zaključni list_2020'!J198*-1</f>
        <v>11737139.199999999</v>
      </c>
      <c r="F13" s="19">
        <v>12307374.319999998</v>
      </c>
    </row>
    <row r="14" spans="2:6" ht="10.5" customHeight="1">
      <c r="B14" s="9">
        <v>752</v>
      </c>
      <c r="C14" s="16" t="s">
        <v>12</v>
      </c>
      <c r="D14" s="17"/>
      <c r="E14" s="18"/>
      <c r="F14" s="19"/>
    </row>
    <row r="15" spans="2:6" ht="10.5" customHeight="1">
      <c r="B15" s="9">
        <v>753</v>
      </c>
      <c r="C15" s="16" t="s">
        <v>13</v>
      </c>
      <c r="D15" s="17"/>
      <c r="E15" s="18"/>
      <c r="F15" s="19"/>
    </row>
    <row r="16" spans="2:6" ht="10.5" customHeight="1">
      <c r="B16" s="9">
        <v>754</v>
      </c>
      <c r="C16" s="16" t="s">
        <v>14</v>
      </c>
      <c r="D16" s="17"/>
      <c r="E16" s="18"/>
      <c r="F16" s="19"/>
    </row>
    <row r="17" spans="2:7" ht="10.5" customHeight="1">
      <c r="B17" s="9">
        <v>755</v>
      </c>
      <c r="C17" s="20" t="s">
        <v>15</v>
      </c>
      <c r="D17" s="17"/>
      <c r="E17" s="18">
        <f>+-1*'[1]Zaključni list_2020'!J199</f>
        <v>-3130809.79</v>
      </c>
      <c r="F17" s="19">
        <v>-2890424.0900000003</v>
      </c>
    </row>
    <row r="18" spans="2:7" ht="10.5" customHeight="1">
      <c r="B18" s="9">
        <v>756</v>
      </c>
      <c r="C18" s="16" t="s">
        <v>16</v>
      </c>
      <c r="D18" s="17"/>
      <c r="E18" s="18">
        <f>+-1*'[1]Zaključni list_2020'!J200</f>
        <v>-340673.17</v>
      </c>
      <c r="F18" s="19">
        <v>-370751.00999999995</v>
      </c>
    </row>
    <row r="19" spans="2:7" ht="10.5" customHeight="1">
      <c r="B19" s="9">
        <v>757</v>
      </c>
      <c r="C19" s="16" t="s">
        <v>17</v>
      </c>
      <c r="D19" s="17"/>
      <c r="E19" s="18"/>
      <c r="F19" s="19"/>
    </row>
    <row r="20" spans="2:7" ht="10.5" customHeight="1">
      <c r="B20" s="9">
        <v>758</v>
      </c>
      <c r="C20" s="16" t="s">
        <v>18</v>
      </c>
      <c r="D20" s="17"/>
      <c r="E20" s="18">
        <f>+-1*'[1]Zaključni list_2020'!J201</f>
        <v>136629.37</v>
      </c>
      <c r="F20" s="19">
        <v>-64520.939999999988</v>
      </c>
    </row>
    <row r="21" spans="2:7" ht="10.5" customHeight="1">
      <c r="B21" s="9"/>
      <c r="C21" s="12" t="s">
        <v>19</v>
      </c>
      <c r="D21" s="13"/>
      <c r="E21" s="14">
        <f>SUM(E22:E25)</f>
        <v>355400.36</v>
      </c>
      <c r="F21" s="15">
        <v>364954.99</v>
      </c>
    </row>
    <row r="22" spans="2:7" ht="10.5" customHeight="1">
      <c r="B22" s="9">
        <v>760</v>
      </c>
      <c r="C22" s="16" t="s">
        <v>20</v>
      </c>
      <c r="D22" s="17"/>
      <c r="E22" s="18">
        <f>+'[1]Zaključni list_2020'!J202*-1</f>
        <v>174373</v>
      </c>
      <c r="F22" s="19">
        <v>264180</v>
      </c>
    </row>
    <row r="23" spans="2:7" ht="10.5" customHeight="1">
      <c r="B23" s="9">
        <v>764</v>
      </c>
      <c r="C23" s="16" t="s">
        <v>21</v>
      </c>
      <c r="D23" s="17"/>
      <c r="E23" s="18">
        <v>81125.899999999994</v>
      </c>
      <c r="F23" s="19">
        <v>4680.88</v>
      </c>
    </row>
    <row r="24" spans="2:7" ht="10.5" customHeight="1">
      <c r="B24" s="9">
        <v>768</v>
      </c>
      <c r="C24" s="16" t="s">
        <v>22</v>
      </c>
      <c r="D24" s="17"/>
      <c r="E24" s="18"/>
      <c r="F24" s="19"/>
    </row>
    <row r="25" spans="2:7" ht="10.5" customHeight="1">
      <c r="B25" s="9">
        <v>769</v>
      </c>
      <c r="C25" s="16" t="s">
        <v>23</v>
      </c>
      <c r="D25" s="17"/>
      <c r="E25" s="18">
        <v>99901.460000000021</v>
      </c>
      <c r="F25" s="19">
        <v>96094.109999999971</v>
      </c>
      <c r="G25" s="21"/>
    </row>
    <row r="26" spans="2:7" ht="10.5" customHeight="1">
      <c r="B26" s="9"/>
      <c r="C26" s="12" t="s">
        <v>24</v>
      </c>
      <c r="D26" s="13"/>
      <c r="E26" s="14">
        <f>+E27+E38+E44</f>
        <v>4305724.8099999987</v>
      </c>
      <c r="F26" s="15">
        <v>5176393.8181632292</v>
      </c>
    </row>
    <row r="27" spans="2:7" ht="10.5" customHeight="1">
      <c r="B27" s="9"/>
      <c r="C27" s="12" t="s">
        <v>25</v>
      </c>
      <c r="D27" s="13"/>
      <c r="E27" s="14">
        <f>SUM(E28:E37)</f>
        <v>3243429.5199999991</v>
      </c>
      <c r="F27" s="15">
        <v>3909932.4781632288</v>
      </c>
    </row>
    <row r="28" spans="2:7" ht="10.5" customHeight="1">
      <c r="B28" s="9">
        <v>400</v>
      </c>
      <c r="C28" s="16" t="s">
        <v>26</v>
      </c>
      <c r="D28" s="17"/>
      <c r="E28" s="18">
        <f>+'[1]Zaključni list_2020'!J87</f>
        <v>4099302.51</v>
      </c>
      <c r="F28" s="19">
        <v>4052344.76</v>
      </c>
    </row>
    <row r="29" spans="2:7" ht="10.5" customHeight="1">
      <c r="B29" s="9"/>
      <c r="C29" s="16" t="s">
        <v>27</v>
      </c>
      <c r="D29" s="17"/>
      <c r="E29" s="18">
        <v>173657.55</v>
      </c>
      <c r="F29" s="19">
        <v>218557.14816323051</v>
      </c>
    </row>
    <row r="30" spans="2:7" ht="10.5" customHeight="1">
      <c r="B30" s="9">
        <v>402</v>
      </c>
      <c r="C30" s="16" t="s">
        <v>28</v>
      </c>
      <c r="D30" s="17"/>
      <c r="E30" s="18">
        <f>+'[1]Zaključni list_2020'!J88</f>
        <v>-48292.15</v>
      </c>
      <c r="F30" s="19">
        <v>-62263.729999999996</v>
      </c>
    </row>
    <row r="31" spans="2:7" ht="10.5" customHeight="1">
      <c r="B31" s="9">
        <v>403</v>
      </c>
      <c r="C31" s="16" t="s">
        <v>29</v>
      </c>
      <c r="D31" s="17"/>
      <c r="F31" s="19"/>
    </row>
    <row r="32" spans="2:7" s="24" customFormat="1" ht="10.5" customHeight="1">
      <c r="B32" s="23">
        <v>404</v>
      </c>
      <c r="C32" s="20" t="s">
        <v>30</v>
      </c>
      <c r="D32" s="17"/>
      <c r="E32" s="18">
        <f>+'[1]Zaključni list_2020'!J89</f>
        <v>-699249.07</v>
      </c>
      <c r="F32" s="19">
        <v>-687799.85</v>
      </c>
    </row>
    <row r="33" spans="2:7" ht="10.5" customHeight="1">
      <c r="B33" s="9">
        <v>405</v>
      </c>
      <c r="C33" s="16" t="s">
        <v>31</v>
      </c>
      <c r="D33" s="17"/>
      <c r="E33" s="18">
        <f>+'[1]Zaključni list_2020'!J90</f>
        <v>-95300.73</v>
      </c>
      <c r="F33" s="19">
        <v>343804.88000000006</v>
      </c>
    </row>
    <row r="34" spans="2:7" ht="10.5" customHeight="1">
      <c r="B34" s="9">
        <v>406</v>
      </c>
      <c r="C34" s="16" t="s">
        <v>32</v>
      </c>
      <c r="D34" s="17"/>
      <c r="E34" s="18">
        <f>+'[1]Zaključni list_2020'!J91</f>
        <v>-35593.300000000003</v>
      </c>
      <c r="F34" s="19">
        <v>82658.840000000011</v>
      </c>
    </row>
    <row r="35" spans="2:7" ht="10.5" customHeight="1">
      <c r="B35" s="9">
        <v>407</v>
      </c>
      <c r="C35" s="16" t="s">
        <v>33</v>
      </c>
      <c r="D35" s="17"/>
      <c r="E35" s="18">
        <f>+'[1]Zaključni list_2020'!J92</f>
        <v>-72812.14</v>
      </c>
      <c r="F35" s="19">
        <v>-45759.979999999981</v>
      </c>
    </row>
    <row r="36" spans="2:7" s="24" customFormat="1" ht="10.5" customHeight="1">
      <c r="B36" s="23">
        <v>408</v>
      </c>
      <c r="C36" s="20" t="s">
        <v>34</v>
      </c>
      <c r="D36" s="17"/>
      <c r="E36" s="18">
        <f>+'[1]Zaključni list_2020'!J93</f>
        <v>-4064.2</v>
      </c>
      <c r="F36" s="19">
        <v>-20975.200000000001</v>
      </c>
      <c r="G36" s="4"/>
    </row>
    <row r="37" spans="2:7" ht="10.5" customHeight="1">
      <c r="B37" s="9">
        <v>409</v>
      </c>
      <c r="C37" s="16" t="s">
        <v>35</v>
      </c>
      <c r="D37" s="17"/>
      <c r="E37" s="18">
        <f>+'[1]Zaključni list_2020'!J94</f>
        <v>-74218.95</v>
      </c>
      <c r="F37" s="19">
        <v>29365.61</v>
      </c>
    </row>
    <row r="38" spans="2:7" ht="10.5" customHeight="1">
      <c r="B38" s="9"/>
      <c r="C38" s="12" t="s">
        <v>36</v>
      </c>
      <c r="D38" s="13"/>
      <c r="E38" s="14">
        <f>+E43</f>
        <v>-68789.440000000002</v>
      </c>
      <c r="F38" s="15">
        <v>83775.960000000006</v>
      </c>
    </row>
    <row r="39" spans="2:7" ht="10.5" customHeight="1">
      <c r="B39" s="9" t="s">
        <v>37</v>
      </c>
      <c r="C39" s="16" t="s">
        <v>38</v>
      </c>
      <c r="D39" s="17"/>
      <c r="E39" s="18"/>
      <c r="F39" s="19">
        <v>0</v>
      </c>
    </row>
    <row r="40" spans="2:7" ht="10.5" customHeight="1">
      <c r="B40" s="9" t="s">
        <v>39</v>
      </c>
      <c r="C40" s="16" t="s">
        <v>40</v>
      </c>
      <c r="D40" s="17"/>
      <c r="E40" s="18"/>
      <c r="F40" s="19">
        <v>0</v>
      </c>
    </row>
    <row r="41" spans="2:7" ht="10.5" customHeight="1">
      <c r="B41" s="9">
        <v>415</v>
      </c>
      <c r="C41" s="16" t="s">
        <v>41</v>
      </c>
      <c r="D41" s="17"/>
      <c r="E41" s="18"/>
      <c r="F41" s="19">
        <v>0</v>
      </c>
    </row>
    <row r="42" spans="2:7" ht="10.5" customHeight="1">
      <c r="B42" s="9">
        <v>416.41699999999997</v>
      </c>
      <c r="C42" s="16" t="s">
        <v>42</v>
      </c>
      <c r="D42" s="17"/>
      <c r="E42" s="18"/>
      <c r="F42" s="19"/>
    </row>
    <row r="43" spans="2:7" ht="10.5" customHeight="1">
      <c r="B43" s="9">
        <v>418.41899999999998</v>
      </c>
      <c r="C43" s="16" t="s">
        <v>43</v>
      </c>
      <c r="D43" s="17"/>
      <c r="E43" s="18">
        <f>+'[1]Zaključni list_2020'!J193</f>
        <v>-68789.440000000002</v>
      </c>
      <c r="F43" s="19">
        <v>83775.960000000006</v>
      </c>
    </row>
    <row r="44" spans="2:7" ht="10.5" customHeight="1">
      <c r="B44" s="9"/>
      <c r="C44" s="12" t="s">
        <v>44</v>
      </c>
      <c r="D44" s="13"/>
      <c r="E44" s="14">
        <f>SUM(E45:E53)</f>
        <v>1131084.73</v>
      </c>
      <c r="F44" s="15">
        <v>1182685.3799999999</v>
      </c>
    </row>
    <row r="45" spans="2:7" ht="10.5" customHeight="1">
      <c r="B45" s="9">
        <v>420</v>
      </c>
      <c r="C45" s="16" t="s">
        <v>45</v>
      </c>
      <c r="D45" s="17"/>
      <c r="E45" s="18">
        <f>+'[1]Zaključni list_2020'!J95</f>
        <v>160764.76</v>
      </c>
      <c r="F45" s="19">
        <v>154055.19</v>
      </c>
    </row>
    <row r="46" spans="2:7" ht="10.5" customHeight="1">
      <c r="B46" s="9">
        <v>421</v>
      </c>
      <c r="C46" s="16" t="s">
        <v>46</v>
      </c>
      <c r="D46" s="17"/>
      <c r="E46" s="18">
        <f>+'[1]Zaključni list_2020'!J96</f>
        <v>26398.09</v>
      </c>
      <c r="F46" s="19">
        <v>21620.33</v>
      </c>
    </row>
    <row r="47" spans="2:7" ht="10.5" customHeight="1">
      <c r="B47" s="9">
        <v>422</v>
      </c>
      <c r="C47" s="16" t="s">
        <v>47</v>
      </c>
      <c r="D47" s="17"/>
      <c r="E47" s="18">
        <f>+'[1]Zaključni list_2020'!J97</f>
        <v>227041.2</v>
      </c>
      <c r="F47" s="19">
        <v>225832.08</v>
      </c>
    </row>
    <row r="48" spans="2:7" ht="10.5" customHeight="1">
      <c r="B48" s="9">
        <v>423</v>
      </c>
      <c r="C48" s="16" t="s">
        <v>48</v>
      </c>
      <c r="D48" s="17"/>
      <c r="E48" s="18">
        <f>+'[1]Zaključni list_2020'!J98</f>
        <v>121842.98</v>
      </c>
      <c r="F48" s="19">
        <v>113503.34</v>
      </c>
    </row>
    <row r="49" spans="2:7" ht="10.5" customHeight="1">
      <c r="B49" s="9">
        <v>424</v>
      </c>
      <c r="C49" s="16" t="s">
        <v>49</v>
      </c>
      <c r="D49" s="17"/>
      <c r="E49" s="18">
        <f>+'[1]Zaključni list_2020'!J99</f>
        <v>61392.42</v>
      </c>
      <c r="F49" s="19">
        <v>74602.870000000024</v>
      </c>
    </row>
    <row r="50" spans="2:7" ht="10.5" customHeight="1">
      <c r="B50" s="9">
        <v>425.42899999999997</v>
      </c>
      <c r="C50" s="16" t="s">
        <v>50</v>
      </c>
      <c r="D50" s="17"/>
      <c r="E50" s="18">
        <f>+'[1]Zaključni list_2020'!J100+'[1]Zaključni list_2020'!J101+'[1]Zaključni list_2020'!J102+'[1]Zaključni list_2020'!J103-E53</f>
        <v>525332.97</v>
      </c>
      <c r="F50" s="19">
        <v>541423.37999999989</v>
      </c>
    </row>
    <row r="51" spans="2:7" ht="10.5" customHeight="1">
      <c r="B51" s="9">
        <v>460</v>
      </c>
      <c r="C51" s="16" t="s">
        <v>51</v>
      </c>
      <c r="D51" s="17"/>
      <c r="E51" s="18">
        <f>+'[1]Zaključni list_2020'!J167</f>
        <v>596.37</v>
      </c>
      <c r="F51" s="19">
        <v>2864.26</v>
      </c>
    </row>
    <row r="52" spans="2:7" ht="10.5" customHeight="1">
      <c r="B52" s="9">
        <v>463</v>
      </c>
      <c r="C52" s="16" t="s">
        <v>52</v>
      </c>
      <c r="D52" s="17"/>
      <c r="E52" s="18"/>
      <c r="F52" s="19">
        <v>0</v>
      </c>
    </row>
    <row r="53" spans="2:7" ht="10.5" customHeight="1">
      <c r="B53" s="9">
        <v>462.46899999999999</v>
      </c>
      <c r="C53" s="16" t="s">
        <v>53</v>
      </c>
      <c r="D53" s="17"/>
      <c r="E53" s="18">
        <v>7715.94</v>
      </c>
      <c r="F53" s="19">
        <v>48783.93</v>
      </c>
    </row>
    <row r="54" spans="2:7" ht="10.5" customHeight="1">
      <c r="B54" s="9"/>
      <c r="C54" s="12" t="s">
        <v>54</v>
      </c>
      <c r="D54" s="13"/>
      <c r="E54" s="14">
        <f>+E11-E26</f>
        <v>4451961.16</v>
      </c>
      <c r="F54" s="15">
        <v>4170239.4518367704</v>
      </c>
    </row>
    <row r="55" spans="2:7" ht="10.5" customHeight="1">
      <c r="B55" s="9"/>
      <c r="C55" s="12" t="s">
        <v>55</v>
      </c>
      <c r="D55" s="13"/>
      <c r="E55" s="14">
        <f>+E56+E57+E58+E59+E63+E68+E75-E76</f>
        <v>3908872.4799999995</v>
      </c>
      <c r="F55" s="15">
        <v>4370373.5392525261</v>
      </c>
      <c r="G55" s="21"/>
    </row>
    <row r="56" spans="2:7" ht="10.5" customHeight="1">
      <c r="B56" s="9"/>
      <c r="C56" s="12" t="s">
        <v>56</v>
      </c>
      <c r="D56" s="13"/>
      <c r="E56" s="14">
        <f>+'[1]Troškovi _ANO'!B22</f>
        <v>2500670.52</v>
      </c>
      <c r="F56" s="15">
        <v>3560740.81</v>
      </c>
      <c r="G56" s="21"/>
    </row>
    <row r="57" spans="2:7" ht="10.5" customHeight="1">
      <c r="B57" s="9"/>
      <c r="C57" s="12" t="s">
        <v>57</v>
      </c>
      <c r="D57" s="13"/>
      <c r="E57" s="14">
        <f>+'[1]Troškovi _ANO'!B21</f>
        <v>411221.49</v>
      </c>
      <c r="F57" s="15">
        <v>110379.13</v>
      </c>
    </row>
    <row r="58" spans="2:7" ht="10.5" customHeight="1">
      <c r="B58" s="9"/>
      <c r="C58" s="12" t="s">
        <v>58</v>
      </c>
      <c r="D58" s="13"/>
      <c r="E58" s="14">
        <f>+'[1]Troškovi _ANO'!O5</f>
        <v>28983.150000000005</v>
      </c>
      <c r="F58" s="15">
        <v>21648.91493472095</v>
      </c>
    </row>
    <row r="59" spans="2:7" ht="10.5" customHeight="1">
      <c r="B59" s="25"/>
      <c r="C59" s="12" t="s">
        <v>59</v>
      </c>
      <c r="D59" s="13"/>
      <c r="E59" s="14">
        <f>+E60+E61+E62</f>
        <v>801560.11</v>
      </c>
      <c r="F59" s="15">
        <v>628084.69000000006</v>
      </c>
      <c r="G59" s="21"/>
    </row>
    <row r="60" spans="2:7" ht="10.5" customHeight="1">
      <c r="B60" s="9"/>
      <c r="C60" s="16" t="s">
        <v>60</v>
      </c>
      <c r="D60" s="17"/>
      <c r="E60" s="18">
        <f>+'[1]Troškovi _ANO'!O6</f>
        <v>434948.92000000004</v>
      </c>
      <c r="F60" s="19">
        <v>318732.5400000001</v>
      </c>
    </row>
    <row r="61" spans="2:7" ht="10.5" customHeight="1">
      <c r="B61" s="9"/>
      <c r="C61" s="16" t="s">
        <v>61</v>
      </c>
      <c r="D61" s="17"/>
      <c r="E61" s="18">
        <f>+'[1]Troškovi _ANO'!O7</f>
        <v>276857.32999999996</v>
      </c>
      <c r="F61" s="19">
        <v>196720.40999999995</v>
      </c>
    </row>
    <row r="62" spans="2:7" ht="10.5" customHeight="1">
      <c r="B62" s="9"/>
      <c r="C62" s="16" t="s">
        <v>62</v>
      </c>
      <c r="D62" s="17"/>
      <c r="E62" s="18">
        <f>+'[1]Troškovi _ANO'!O8</f>
        <v>89753.86</v>
      </c>
      <c r="F62" s="19">
        <v>112631.73999999999</v>
      </c>
    </row>
    <row r="63" spans="2:7" ht="10.5" customHeight="1">
      <c r="B63" s="25"/>
      <c r="C63" s="12" t="s">
        <v>63</v>
      </c>
      <c r="D63" s="13"/>
      <c r="E63" s="14">
        <f>+E64+E65+E66+E67</f>
        <v>53389.150000000009</v>
      </c>
      <c r="F63" s="15">
        <v>25808.887750212052</v>
      </c>
    </row>
    <row r="64" spans="2:7" ht="10.5" customHeight="1">
      <c r="B64" s="9"/>
      <c r="C64" s="26" t="s">
        <v>64</v>
      </c>
      <c r="D64" s="27"/>
      <c r="E64" s="18">
        <f>+'[1]Troškovi _ANO'!O9</f>
        <v>688.92000000000007</v>
      </c>
      <c r="F64" s="28">
        <v>901.04434568193494</v>
      </c>
    </row>
    <row r="65" spans="2:7" ht="10.5" customHeight="1">
      <c r="B65" s="9"/>
      <c r="C65" s="16" t="s">
        <v>65</v>
      </c>
      <c r="D65" s="17"/>
      <c r="E65" s="18">
        <f>+'[1]Troškovi _ANO'!O10</f>
        <v>4872.8</v>
      </c>
      <c r="F65" s="28">
        <v>5975.5099999999993</v>
      </c>
    </row>
    <row r="66" spans="2:7" ht="10.5" customHeight="1">
      <c r="B66" s="9"/>
      <c r="C66" s="16" t="s">
        <v>66</v>
      </c>
      <c r="D66" s="17"/>
      <c r="E66" s="18">
        <f>+'[1]Troškovi _ANO'!O11</f>
        <v>6619.119999999999</v>
      </c>
      <c r="F66" s="19">
        <v>6795.9100657461076</v>
      </c>
    </row>
    <row r="67" spans="2:7" ht="10.5" customHeight="1">
      <c r="B67" s="9"/>
      <c r="C67" s="16" t="s">
        <v>67</v>
      </c>
      <c r="D67" s="17"/>
      <c r="E67" s="18">
        <f>+'[1]Troškovi _ANO'!O12</f>
        <v>41208.310000000012</v>
      </c>
      <c r="F67" s="19">
        <v>12136.423338784009</v>
      </c>
    </row>
    <row r="68" spans="2:7" ht="10.5" customHeight="1">
      <c r="B68" s="25"/>
      <c r="C68" s="12" t="s">
        <v>68</v>
      </c>
      <c r="D68" s="13"/>
      <c r="E68" s="14">
        <f>+E69+E70+E71+E72+E73+E74</f>
        <v>953163.67999999993</v>
      </c>
      <c r="F68" s="15">
        <v>755863.38656759355</v>
      </c>
    </row>
    <row r="69" spans="2:7" s="24" customFormat="1" ht="10.5" customHeight="1">
      <c r="B69" s="23"/>
      <c r="C69" s="20" t="s">
        <v>69</v>
      </c>
      <c r="D69" s="17"/>
      <c r="E69" s="18">
        <f>+'[1]Troškovi _ANO'!O13</f>
        <v>258253.96000000002</v>
      </c>
      <c r="F69" s="19">
        <v>252722.15000000002</v>
      </c>
    </row>
    <row r="70" spans="2:7" ht="10.5" customHeight="1">
      <c r="B70" s="9"/>
      <c r="C70" s="16" t="s">
        <v>70</v>
      </c>
      <c r="D70" s="17"/>
      <c r="E70" s="18">
        <f>+'[1]Troškovi _ANO'!O14</f>
        <v>74659.69</v>
      </c>
      <c r="F70" s="19">
        <v>66700.219403542113</v>
      </c>
    </row>
    <row r="71" spans="2:7" ht="10.5" customHeight="1">
      <c r="B71" s="9"/>
      <c r="C71" s="16" t="s">
        <v>71</v>
      </c>
      <c r="D71" s="17"/>
      <c r="E71" s="18">
        <f>+'[1]Troškovi _ANO'!O15</f>
        <v>46574.76</v>
      </c>
      <c r="F71" s="19">
        <v>41000.789999999994</v>
      </c>
    </row>
    <row r="72" spans="2:7" ht="10.5" customHeight="1">
      <c r="B72" s="9"/>
      <c r="C72" s="16" t="s">
        <v>72</v>
      </c>
      <c r="D72" s="17"/>
      <c r="E72" s="18">
        <f>+'[1]Troškovi _ANO'!O16</f>
        <v>1077.75</v>
      </c>
      <c r="F72" s="19">
        <v>45.041301093272928</v>
      </c>
    </row>
    <row r="73" spans="2:7" ht="10.5" customHeight="1">
      <c r="B73" s="9"/>
      <c r="C73" s="16" t="s">
        <v>73</v>
      </c>
      <c r="D73" s="17"/>
      <c r="E73" s="18">
        <f>+'[1]Troškovi _ANO'!O17</f>
        <v>43426.31</v>
      </c>
      <c r="F73" s="19">
        <v>15337.830051725306</v>
      </c>
      <c r="G73" s="21"/>
    </row>
    <row r="74" spans="2:7" ht="10.5" customHeight="1">
      <c r="B74" s="9"/>
      <c r="C74" s="16" t="s">
        <v>74</v>
      </c>
      <c r="D74" s="17"/>
      <c r="E74" s="18">
        <f>+'[1]Troškovi _ANO'!O18</f>
        <v>529171.21</v>
      </c>
      <c r="F74" s="19">
        <v>380057.35581123282</v>
      </c>
    </row>
    <row r="75" spans="2:7" ht="10.5" customHeight="1">
      <c r="B75" s="9"/>
      <c r="C75" s="12" t="s">
        <v>75</v>
      </c>
      <c r="D75" s="13"/>
      <c r="E75" s="14">
        <f>+'[1]Troškovi _ANO'!O19</f>
        <v>35344.329999999994</v>
      </c>
      <c r="F75" s="15">
        <v>42699.76</v>
      </c>
    </row>
    <row r="76" spans="2:7" ht="10.5" customHeight="1">
      <c r="B76" s="9">
        <v>706</v>
      </c>
      <c r="C76" s="12" t="s">
        <v>76</v>
      </c>
      <c r="D76" s="13"/>
      <c r="E76" s="29">
        <f>+-1*'[2]BB 240 31 12 2020'!J229</f>
        <v>875459.95</v>
      </c>
      <c r="F76" s="30">
        <v>774852.04</v>
      </c>
    </row>
    <row r="77" spans="2:7" ht="10.5" customHeight="1">
      <c r="B77" s="9"/>
      <c r="C77" s="12" t="s">
        <v>77</v>
      </c>
      <c r="D77" s="13"/>
      <c r="E77" s="14">
        <f>+E54-E55</f>
        <v>543088.68000000063</v>
      </c>
      <c r="F77" s="15">
        <v>-200134.08741575573</v>
      </c>
    </row>
    <row r="78" spans="2:7" ht="10.5" customHeight="1">
      <c r="B78" s="9"/>
      <c r="C78" s="12" t="s">
        <v>78</v>
      </c>
      <c r="D78" s="13"/>
      <c r="E78" s="14">
        <f>+E93+E110</f>
        <v>275578.02</v>
      </c>
      <c r="F78" s="15">
        <v>370150.66</v>
      </c>
    </row>
    <row r="79" spans="2:7" ht="10.5" customHeight="1">
      <c r="B79" s="9"/>
      <c r="C79" s="12" t="s">
        <v>79</v>
      </c>
      <c r="D79" s="13"/>
      <c r="E79" s="14">
        <f>SUM(E80:E85)</f>
        <v>232510.05831947058</v>
      </c>
      <c r="F79" s="15">
        <v>303423.90835129807</v>
      </c>
    </row>
    <row r="80" spans="2:7" ht="10.5" customHeight="1">
      <c r="B80" s="9">
        <v>770</v>
      </c>
      <c r="C80" s="16" t="s">
        <v>80</v>
      </c>
      <c r="D80" s="17"/>
      <c r="E80" s="18">
        <f>+'[1]prihodi pokriće TR'!G5</f>
        <v>232510.05831947058</v>
      </c>
      <c r="F80" s="19">
        <v>303423.90835129807</v>
      </c>
    </row>
    <row r="81" spans="2:7" ht="10.5" customHeight="1">
      <c r="B81" s="9">
        <v>771</v>
      </c>
      <c r="C81" s="16" t="s">
        <v>81</v>
      </c>
      <c r="D81" s="17"/>
      <c r="E81" s="18"/>
      <c r="F81" s="19"/>
    </row>
    <row r="82" spans="2:7" ht="10.5" customHeight="1">
      <c r="B82" s="9">
        <v>772</v>
      </c>
      <c r="C82" s="16" t="s">
        <v>82</v>
      </c>
      <c r="D82" s="17"/>
      <c r="E82" s="18"/>
      <c r="F82" s="19"/>
    </row>
    <row r="83" spans="2:7" ht="10.5" customHeight="1">
      <c r="B83" s="9">
        <v>774</v>
      </c>
      <c r="C83" s="16" t="s">
        <v>83</v>
      </c>
      <c r="D83" s="17"/>
      <c r="E83" s="18"/>
      <c r="F83" s="19"/>
    </row>
    <row r="84" spans="2:7" ht="10.5" customHeight="1">
      <c r="B84" s="9">
        <v>775</v>
      </c>
      <c r="C84" s="16" t="s">
        <v>84</v>
      </c>
      <c r="D84" s="17"/>
      <c r="E84" s="18"/>
      <c r="F84" s="19"/>
    </row>
    <row r="85" spans="2:7" ht="10.5" customHeight="1">
      <c r="B85" s="31" t="s">
        <v>85</v>
      </c>
      <c r="C85" s="16" t="s">
        <v>86</v>
      </c>
      <c r="D85" s="17"/>
      <c r="E85" s="18"/>
      <c r="F85" s="19">
        <v>0</v>
      </c>
    </row>
    <row r="86" spans="2:7" ht="10.5" customHeight="1">
      <c r="B86" s="9"/>
      <c r="C86" s="12" t="s">
        <v>87</v>
      </c>
      <c r="D86" s="13"/>
      <c r="E86" s="14">
        <f>SUM(E87:E92)</f>
        <v>0</v>
      </c>
      <c r="F86" s="15">
        <v>3260.13</v>
      </c>
    </row>
    <row r="87" spans="2:7" ht="10.5" customHeight="1">
      <c r="B87" s="9">
        <v>730</v>
      </c>
      <c r="C87" s="16" t="s">
        <v>88</v>
      </c>
      <c r="D87" s="17"/>
      <c r="E87" s="18"/>
      <c r="F87" s="19">
        <v>3260.13</v>
      </c>
    </row>
    <row r="88" spans="2:7" ht="10.5" customHeight="1">
      <c r="B88" s="9">
        <v>732</v>
      </c>
      <c r="C88" s="16" t="s">
        <v>89</v>
      </c>
      <c r="D88" s="17"/>
      <c r="E88" s="18"/>
      <c r="F88" s="19"/>
    </row>
    <row r="89" spans="2:7" ht="10.5" customHeight="1">
      <c r="B89" s="9">
        <v>734</v>
      </c>
      <c r="C89" s="16" t="s">
        <v>90</v>
      </c>
      <c r="D89" s="17"/>
      <c r="E89" s="18"/>
      <c r="F89" s="19"/>
    </row>
    <row r="90" spans="2:7" ht="10.5" customHeight="1">
      <c r="B90" s="9">
        <v>735</v>
      </c>
      <c r="C90" s="16" t="s">
        <v>91</v>
      </c>
      <c r="D90" s="17"/>
      <c r="E90" s="18"/>
      <c r="F90" s="19"/>
    </row>
    <row r="91" spans="2:7" ht="10.5" customHeight="1">
      <c r="B91" s="31" t="s">
        <v>92</v>
      </c>
      <c r="C91" s="16" t="s">
        <v>93</v>
      </c>
      <c r="D91" s="17"/>
      <c r="E91" s="18"/>
      <c r="F91" s="19"/>
    </row>
    <row r="92" spans="2:7" ht="10.5" customHeight="1">
      <c r="B92" s="31" t="s">
        <v>94</v>
      </c>
      <c r="C92" s="16" t="s">
        <v>95</v>
      </c>
      <c r="D92" s="17"/>
      <c r="E92" s="18"/>
      <c r="F92" s="19"/>
    </row>
    <row r="93" spans="2:7" ht="10.5" customHeight="1">
      <c r="B93" s="9"/>
      <c r="C93" s="12" t="s">
        <v>96</v>
      </c>
      <c r="D93" s="13"/>
      <c r="E93" s="14">
        <f>+E79-E86</f>
        <v>232510.05831947058</v>
      </c>
      <c r="F93" s="15">
        <v>300163.77835129807</v>
      </c>
    </row>
    <row r="94" spans="2:7" ht="10.5" customHeight="1">
      <c r="B94" s="9"/>
      <c r="C94" s="12" t="s">
        <v>97</v>
      </c>
      <c r="D94" s="13"/>
      <c r="E94" s="14">
        <f>SUM(E95:E101)</f>
        <v>61927.131680529419</v>
      </c>
      <c r="F94" s="15">
        <v>146623.32164870191</v>
      </c>
    </row>
    <row r="95" spans="2:7" ht="10.5" customHeight="1">
      <c r="B95" s="9">
        <v>770</v>
      </c>
      <c r="C95" s="16" t="s">
        <v>98</v>
      </c>
      <c r="D95" s="17"/>
      <c r="E95" s="18">
        <f>+'[1]prihodi pokriće TR'!G9</f>
        <v>58427.131680529419</v>
      </c>
      <c r="F95" s="19">
        <v>75983.901648701925</v>
      </c>
      <c r="G95" s="21"/>
    </row>
    <row r="96" spans="2:7" ht="10.5" customHeight="1">
      <c r="B96" s="9">
        <v>772</v>
      </c>
      <c r="C96" s="16" t="s">
        <v>99</v>
      </c>
      <c r="D96" s="17"/>
      <c r="E96" s="18"/>
      <c r="F96" s="19"/>
    </row>
    <row r="97" spans="2:6" ht="10.5" customHeight="1">
      <c r="B97" s="11">
        <v>771774</v>
      </c>
      <c r="C97" s="16" t="s">
        <v>100</v>
      </c>
      <c r="D97" s="17"/>
      <c r="E97" s="18"/>
      <c r="F97" s="19"/>
    </row>
    <row r="98" spans="2:6" ht="10.5" customHeight="1">
      <c r="B98" s="9">
        <v>773</v>
      </c>
      <c r="C98" s="16" t="s">
        <v>101</v>
      </c>
      <c r="D98" s="17"/>
      <c r="E98" s="18"/>
      <c r="F98" s="19"/>
    </row>
    <row r="99" spans="2:6" ht="10.5" customHeight="1">
      <c r="B99" s="31" t="s">
        <v>102</v>
      </c>
      <c r="C99" s="16" t="s">
        <v>103</v>
      </c>
      <c r="D99" s="17"/>
      <c r="E99" s="18"/>
      <c r="F99" s="19"/>
    </row>
    <row r="100" spans="2:6" ht="10.5" customHeight="1">
      <c r="B100" s="9" t="s">
        <v>104</v>
      </c>
      <c r="C100" s="16" t="s">
        <v>105</v>
      </c>
      <c r="D100" s="17"/>
      <c r="E100" s="18"/>
      <c r="F100" s="19"/>
    </row>
    <row r="101" spans="2:6" ht="10.5" customHeight="1">
      <c r="B101" s="32" t="s">
        <v>106</v>
      </c>
      <c r="C101" s="16" t="s">
        <v>107</v>
      </c>
      <c r="D101" s="17"/>
      <c r="E101" s="18">
        <f>+'[1]Zaključni list_2020'!J208*-1</f>
        <v>3500</v>
      </c>
      <c r="F101" s="19">
        <v>70639.42</v>
      </c>
    </row>
    <row r="102" spans="2:6" ht="10.5" customHeight="1">
      <c r="B102" s="9"/>
      <c r="C102" s="12" t="s">
        <v>108</v>
      </c>
      <c r="D102" s="13"/>
      <c r="E102" s="14">
        <f>SUM(E103:E109)</f>
        <v>18859.170000000002</v>
      </c>
      <c r="F102" s="15">
        <v>76636.44</v>
      </c>
    </row>
    <row r="103" spans="2:6" ht="10.5" customHeight="1">
      <c r="B103" s="9">
        <v>730</v>
      </c>
      <c r="C103" s="16" t="s">
        <v>109</v>
      </c>
      <c r="D103" s="17"/>
      <c r="E103" s="18"/>
      <c r="F103" s="19">
        <v>300.23</v>
      </c>
    </row>
    <row r="104" spans="2:6" ht="10.5" customHeight="1">
      <c r="B104" s="9">
        <v>732</v>
      </c>
      <c r="C104" s="16" t="s">
        <v>110</v>
      </c>
      <c r="D104" s="17"/>
      <c r="E104" s="18"/>
      <c r="F104" s="19"/>
    </row>
    <row r="105" spans="2:6" ht="10.5" customHeight="1">
      <c r="B105" s="9">
        <v>734</v>
      </c>
      <c r="C105" s="16" t="s">
        <v>111</v>
      </c>
      <c r="D105" s="17"/>
      <c r="E105" s="18"/>
      <c r="F105" s="19"/>
    </row>
    <row r="106" spans="2:6" ht="10.5" customHeight="1">
      <c r="B106" s="31" t="s">
        <v>112</v>
      </c>
      <c r="C106" s="16" t="s">
        <v>113</v>
      </c>
      <c r="D106" s="17"/>
      <c r="E106" s="18">
        <f>+'[1]Zaključni list_2020'!J194+'[1]Zaključni list_2020'!J195</f>
        <v>8911.9600000000009</v>
      </c>
      <c r="F106" s="19">
        <v>26327.91</v>
      </c>
    </row>
    <row r="107" spans="2:6" ht="10.5" customHeight="1">
      <c r="B107" s="31" t="s">
        <v>114</v>
      </c>
      <c r="C107" s="16" t="s">
        <v>115</v>
      </c>
      <c r="D107" s="17"/>
      <c r="E107" s="18"/>
      <c r="F107" s="19">
        <v>0</v>
      </c>
    </row>
    <row r="108" spans="2:6" ht="10.5" customHeight="1">
      <c r="B108" s="11">
        <v>745746747</v>
      </c>
      <c r="C108" s="16" t="s">
        <v>116</v>
      </c>
      <c r="D108" s="17"/>
      <c r="E108" s="18"/>
      <c r="F108" s="19">
        <v>0</v>
      </c>
    </row>
    <row r="109" spans="2:6" ht="10.5" customHeight="1">
      <c r="B109" s="11">
        <v>748749</v>
      </c>
      <c r="C109" s="16" t="s">
        <v>117</v>
      </c>
      <c r="D109" s="17"/>
      <c r="E109" s="18">
        <f>+'[1]Zaključni list_2020'!J196+'[1]Zaključni list_2020'!J197</f>
        <v>9947.2100000000009</v>
      </c>
      <c r="F109" s="19">
        <v>50008.3</v>
      </c>
    </row>
    <row r="110" spans="2:6" ht="10.5" customHeight="1">
      <c r="B110" s="9"/>
      <c r="C110" s="12" t="s">
        <v>118</v>
      </c>
      <c r="D110" s="13"/>
      <c r="E110" s="14">
        <f>+E94-E102</f>
        <v>43067.961680529421</v>
      </c>
      <c r="F110" s="15">
        <v>69986.881648701907</v>
      </c>
    </row>
    <row r="111" spans="2:6" ht="10.5" customHeight="1">
      <c r="B111" s="9"/>
      <c r="C111" s="12" t="s">
        <v>119</v>
      </c>
      <c r="D111" s="13"/>
      <c r="E111" s="14">
        <f>+E77+E78</f>
        <v>818666.70000000065</v>
      </c>
      <c r="F111" s="15">
        <v>170016.57258424425</v>
      </c>
    </row>
    <row r="112" spans="2:6" ht="10.5" customHeight="1">
      <c r="B112" s="9"/>
      <c r="C112" s="12" t="s">
        <v>120</v>
      </c>
      <c r="D112" s="13"/>
      <c r="E112" s="14">
        <f>+E113+E114</f>
        <v>38749.53</v>
      </c>
      <c r="F112" s="15">
        <v>-4781.42</v>
      </c>
    </row>
    <row r="113" spans="2:7" ht="10.5" customHeight="1">
      <c r="B113" s="9">
        <v>820</v>
      </c>
      <c r="C113" s="16" t="s">
        <v>121</v>
      </c>
      <c r="D113" s="17"/>
      <c r="E113" s="18">
        <f>+'[1]Zaključni list_2020'!J209</f>
        <v>24742.51</v>
      </c>
      <c r="F113" s="19"/>
    </row>
    <row r="114" spans="2:7" ht="10.5" customHeight="1">
      <c r="B114" s="9">
        <v>823</v>
      </c>
      <c r="C114" s="16" t="s">
        <v>122</v>
      </c>
      <c r="D114" s="17"/>
      <c r="E114" s="18">
        <f>+'[1]Zaključni list_2020'!J210</f>
        <v>14007.02</v>
      </c>
      <c r="F114" s="19">
        <v>-4781.42</v>
      </c>
    </row>
    <row r="115" spans="2:7" ht="10.5" customHeight="1">
      <c r="B115" s="9"/>
      <c r="C115" s="12" t="s">
        <v>123</v>
      </c>
      <c r="D115" s="13"/>
      <c r="E115" s="14">
        <f>+E111-E112</f>
        <v>779917.17000000062</v>
      </c>
      <c r="F115" s="15">
        <v>165235.15258424424</v>
      </c>
      <c r="G115" s="33"/>
    </row>
    <row r="116" spans="2:7" ht="10.5" customHeight="1">
      <c r="B116" s="9"/>
      <c r="C116" s="12" t="s">
        <v>124</v>
      </c>
      <c r="D116" s="13"/>
      <c r="E116" s="14"/>
      <c r="F116" s="15"/>
      <c r="G116" s="33"/>
    </row>
    <row r="117" spans="2:7" ht="10.5" customHeight="1">
      <c r="B117" s="31" t="s">
        <v>125</v>
      </c>
      <c r="C117" s="16" t="s">
        <v>126</v>
      </c>
      <c r="D117" s="17"/>
      <c r="E117" s="18"/>
      <c r="F117" s="19"/>
    </row>
    <row r="118" spans="2:7" ht="10.5" customHeight="1">
      <c r="B118" s="9"/>
      <c r="C118" s="12" t="s">
        <v>127</v>
      </c>
      <c r="D118" s="13"/>
      <c r="E118" s="14"/>
      <c r="F118" s="15"/>
    </row>
    <row r="119" spans="2:7" ht="10.5" customHeight="1">
      <c r="B119" s="1"/>
      <c r="C119" s="34"/>
    </row>
    <row r="120" spans="2:7" s="35" customFormat="1" ht="10.5" customHeight="1">
      <c r="B120" s="35" t="str">
        <f>+'BS-2020'!B111</f>
        <v>U Podgorici, 01.03.2021</v>
      </c>
      <c r="D120" s="36"/>
      <c r="E120" s="37"/>
      <c r="F120" s="36"/>
    </row>
    <row r="121" spans="2:7" ht="10.5" customHeight="1">
      <c r="B121" s="38"/>
      <c r="C121" s="35"/>
    </row>
    <row r="122" spans="2:7" ht="10.5" customHeight="1">
      <c r="B122" s="35" t="s">
        <v>128</v>
      </c>
      <c r="C122" s="35"/>
      <c r="D122" s="36" t="s">
        <v>129</v>
      </c>
      <c r="E122" s="37"/>
      <c r="F122" s="36"/>
    </row>
    <row r="123" spans="2:7" ht="12.75" customHeight="1">
      <c r="B123" s="33"/>
    </row>
    <row r="124" spans="2:7" ht="12.75" customHeight="1">
      <c r="B124" s="35"/>
      <c r="C124" s="38"/>
      <c r="D124" s="36"/>
      <c r="E124" s="37"/>
      <c r="F124" s="36"/>
    </row>
    <row r="125" spans="2:7" ht="12.75" customHeight="1">
      <c r="B125" s="39"/>
      <c r="C125" s="40"/>
      <c r="D125" s="39"/>
      <c r="E125" s="41"/>
      <c r="F125" s="42"/>
    </row>
    <row r="126" spans="2:7" ht="12.75" customHeight="1">
      <c r="B126" s="1"/>
    </row>
    <row r="127" spans="2:7" ht="12.75" customHeight="1"/>
    <row r="128" spans="2:7" ht="15" customHeight="1"/>
  </sheetData>
  <mergeCells count="8">
    <mergeCell ref="B1:C1"/>
    <mergeCell ref="B2:C2"/>
    <mergeCell ref="B6:F6"/>
    <mergeCell ref="B7:F7"/>
    <mergeCell ref="B8:B9"/>
    <mergeCell ref="C8:C9"/>
    <mergeCell ref="D8:D9"/>
    <mergeCell ref="E8:F8"/>
  </mergeCells>
  <pageMargins left="0.11811023622047245" right="0.11811023622047245" top="0.11811023622047245" bottom="0.11811023622047245" header="0.31496062992125984" footer="0.31496062992125984"/>
  <pageSetup scale="60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B7328-1452-4C9A-A364-23E839FCF7DC}">
  <sheetPr>
    <tabColor rgb="FFFFC000"/>
    <pageSetUpPr fitToPage="1"/>
  </sheetPr>
  <dimension ref="C1:M72"/>
  <sheetViews>
    <sheetView tabSelected="1" workbookViewId="0">
      <selection activeCell="C1" sqref="B1:D1"/>
    </sheetView>
  </sheetViews>
  <sheetFormatPr defaultRowHeight="12.75"/>
  <cols>
    <col min="1" max="2" width="2.140625" style="91" customWidth="1"/>
    <col min="3" max="3" width="4.140625" style="91" customWidth="1"/>
    <col min="4" max="4" width="58" style="91" customWidth="1"/>
    <col min="5" max="5" width="10.42578125" style="91" customWidth="1"/>
    <col min="6" max="6" width="14.42578125" style="108" customWidth="1"/>
    <col min="7" max="7" width="15.28515625" style="108" customWidth="1"/>
    <col min="8" max="8" width="11.85546875" style="91" bestFit="1" customWidth="1"/>
    <col min="9" max="9" width="9.140625" style="91"/>
    <col min="10" max="10" width="11.28515625" style="91" bestFit="1" customWidth="1"/>
    <col min="11" max="254" width="9.140625" style="91"/>
    <col min="255" max="256" width="2.140625" style="91" customWidth="1"/>
    <col min="257" max="257" width="4.140625" style="91" customWidth="1"/>
    <col min="258" max="258" width="58" style="91" customWidth="1"/>
    <col min="259" max="259" width="10.42578125" style="91" customWidth="1"/>
    <col min="260" max="261" width="12.140625" style="91" customWidth="1"/>
    <col min="262" max="262" width="9.140625" style="91"/>
    <col min="263" max="263" width="11.28515625" style="91" bestFit="1" customWidth="1"/>
    <col min="264" max="264" width="11.85546875" style="91" bestFit="1" customWidth="1"/>
    <col min="265" max="265" width="9.140625" style="91"/>
    <col min="266" max="266" width="11.28515625" style="91" bestFit="1" customWidth="1"/>
    <col min="267" max="510" width="9.140625" style="91"/>
    <col min="511" max="512" width="2.140625" style="91" customWidth="1"/>
    <col min="513" max="513" width="4.140625" style="91" customWidth="1"/>
    <col min="514" max="514" width="58" style="91" customWidth="1"/>
    <col min="515" max="515" width="10.42578125" style="91" customWidth="1"/>
    <col min="516" max="517" width="12.140625" style="91" customWidth="1"/>
    <col min="518" max="518" width="9.140625" style="91"/>
    <col min="519" max="519" width="11.28515625" style="91" bestFit="1" customWidth="1"/>
    <col min="520" max="520" width="11.85546875" style="91" bestFit="1" customWidth="1"/>
    <col min="521" max="521" width="9.140625" style="91"/>
    <col min="522" max="522" width="11.28515625" style="91" bestFit="1" customWidth="1"/>
    <col min="523" max="766" width="9.140625" style="91"/>
    <col min="767" max="768" width="2.140625" style="91" customWidth="1"/>
    <col min="769" max="769" width="4.140625" style="91" customWidth="1"/>
    <col min="770" max="770" width="58" style="91" customWidth="1"/>
    <col min="771" max="771" width="10.42578125" style="91" customWidth="1"/>
    <col min="772" max="773" width="12.140625" style="91" customWidth="1"/>
    <col min="774" max="774" width="9.140625" style="91"/>
    <col min="775" max="775" width="11.28515625" style="91" bestFit="1" customWidth="1"/>
    <col min="776" max="776" width="11.85546875" style="91" bestFit="1" customWidth="1"/>
    <col min="777" max="777" width="9.140625" style="91"/>
    <col min="778" max="778" width="11.28515625" style="91" bestFit="1" customWidth="1"/>
    <col min="779" max="1022" width="9.140625" style="91"/>
    <col min="1023" max="1024" width="2.140625" style="91" customWidth="1"/>
    <col min="1025" max="1025" width="4.140625" style="91" customWidth="1"/>
    <col min="1026" max="1026" width="58" style="91" customWidth="1"/>
    <col min="1027" max="1027" width="10.42578125" style="91" customWidth="1"/>
    <col min="1028" max="1029" width="12.140625" style="91" customWidth="1"/>
    <col min="1030" max="1030" width="9.140625" style="91"/>
    <col min="1031" max="1031" width="11.28515625" style="91" bestFit="1" customWidth="1"/>
    <col min="1032" max="1032" width="11.85546875" style="91" bestFit="1" customWidth="1"/>
    <col min="1033" max="1033" width="9.140625" style="91"/>
    <col min="1034" max="1034" width="11.28515625" style="91" bestFit="1" customWidth="1"/>
    <col min="1035" max="1278" width="9.140625" style="91"/>
    <col min="1279" max="1280" width="2.140625" style="91" customWidth="1"/>
    <col min="1281" max="1281" width="4.140625" style="91" customWidth="1"/>
    <col min="1282" max="1282" width="58" style="91" customWidth="1"/>
    <col min="1283" max="1283" width="10.42578125" style="91" customWidth="1"/>
    <col min="1284" max="1285" width="12.140625" style="91" customWidth="1"/>
    <col min="1286" max="1286" width="9.140625" style="91"/>
    <col min="1287" max="1287" width="11.28515625" style="91" bestFit="1" customWidth="1"/>
    <col min="1288" max="1288" width="11.85546875" style="91" bestFit="1" customWidth="1"/>
    <col min="1289" max="1289" width="9.140625" style="91"/>
    <col min="1290" max="1290" width="11.28515625" style="91" bestFit="1" customWidth="1"/>
    <col min="1291" max="1534" width="9.140625" style="91"/>
    <col min="1535" max="1536" width="2.140625" style="91" customWidth="1"/>
    <col min="1537" max="1537" width="4.140625" style="91" customWidth="1"/>
    <col min="1538" max="1538" width="58" style="91" customWidth="1"/>
    <col min="1539" max="1539" width="10.42578125" style="91" customWidth="1"/>
    <col min="1540" max="1541" width="12.140625" style="91" customWidth="1"/>
    <col min="1542" max="1542" width="9.140625" style="91"/>
    <col min="1543" max="1543" width="11.28515625" style="91" bestFit="1" customWidth="1"/>
    <col min="1544" max="1544" width="11.85546875" style="91" bestFit="1" customWidth="1"/>
    <col min="1545" max="1545" width="9.140625" style="91"/>
    <col min="1546" max="1546" width="11.28515625" style="91" bestFit="1" customWidth="1"/>
    <col min="1547" max="1790" width="9.140625" style="91"/>
    <col min="1791" max="1792" width="2.140625" style="91" customWidth="1"/>
    <col min="1793" max="1793" width="4.140625" style="91" customWidth="1"/>
    <col min="1794" max="1794" width="58" style="91" customWidth="1"/>
    <col min="1795" max="1795" width="10.42578125" style="91" customWidth="1"/>
    <col min="1796" max="1797" width="12.140625" style="91" customWidth="1"/>
    <col min="1798" max="1798" width="9.140625" style="91"/>
    <col min="1799" max="1799" width="11.28515625" style="91" bestFit="1" customWidth="1"/>
    <col min="1800" max="1800" width="11.85546875" style="91" bestFit="1" customWidth="1"/>
    <col min="1801" max="1801" width="9.140625" style="91"/>
    <col min="1802" max="1802" width="11.28515625" style="91" bestFit="1" customWidth="1"/>
    <col min="1803" max="2046" width="9.140625" style="91"/>
    <col min="2047" max="2048" width="2.140625" style="91" customWidth="1"/>
    <col min="2049" max="2049" width="4.140625" style="91" customWidth="1"/>
    <col min="2050" max="2050" width="58" style="91" customWidth="1"/>
    <col min="2051" max="2051" width="10.42578125" style="91" customWidth="1"/>
    <col min="2052" max="2053" width="12.140625" style="91" customWidth="1"/>
    <col min="2054" max="2054" width="9.140625" style="91"/>
    <col min="2055" max="2055" width="11.28515625" style="91" bestFit="1" customWidth="1"/>
    <col min="2056" max="2056" width="11.85546875" style="91" bestFit="1" customWidth="1"/>
    <col min="2057" max="2057" width="9.140625" style="91"/>
    <col min="2058" max="2058" width="11.28515625" style="91" bestFit="1" customWidth="1"/>
    <col min="2059" max="2302" width="9.140625" style="91"/>
    <col min="2303" max="2304" width="2.140625" style="91" customWidth="1"/>
    <col min="2305" max="2305" width="4.140625" style="91" customWidth="1"/>
    <col min="2306" max="2306" width="58" style="91" customWidth="1"/>
    <col min="2307" max="2307" width="10.42578125" style="91" customWidth="1"/>
    <col min="2308" max="2309" width="12.140625" style="91" customWidth="1"/>
    <col min="2310" max="2310" width="9.140625" style="91"/>
    <col min="2311" max="2311" width="11.28515625" style="91" bestFit="1" customWidth="1"/>
    <col min="2312" max="2312" width="11.85546875" style="91" bestFit="1" customWidth="1"/>
    <col min="2313" max="2313" width="9.140625" style="91"/>
    <col min="2314" max="2314" width="11.28515625" style="91" bestFit="1" customWidth="1"/>
    <col min="2315" max="2558" width="9.140625" style="91"/>
    <col min="2559" max="2560" width="2.140625" style="91" customWidth="1"/>
    <col min="2561" max="2561" width="4.140625" style="91" customWidth="1"/>
    <col min="2562" max="2562" width="58" style="91" customWidth="1"/>
    <col min="2563" max="2563" width="10.42578125" style="91" customWidth="1"/>
    <col min="2564" max="2565" width="12.140625" style="91" customWidth="1"/>
    <col min="2566" max="2566" width="9.140625" style="91"/>
    <col min="2567" max="2567" width="11.28515625" style="91" bestFit="1" customWidth="1"/>
    <col min="2568" max="2568" width="11.85546875" style="91" bestFit="1" customWidth="1"/>
    <col min="2569" max="2569" width="9.140625" style="91"/>
    <col min="2570" max="2570" width="11.28515625" style="91" bestFit="1" customWidth="1"/>
    <col min="2571" max="2814" width="9.140625" style="91"/>
    <col min="2815" max="2816" width="2.140625" style="91" customWidth="1"/>
    <col min="2817" max="2817" width="4.140625" style="91" customWidth="1"/>
    <col min="2818" max="2818" width="58" style="91" customWidth="1"/>
    <col min="2819" max="2819" width="10.42578125" style="91" customWidth="1"/>
    <col min="2820" max="2821" width="12.140625" style="91" customWidth="1"/>
    <col min="2822" max="2822" width="9.140625" style="91"/>
    <col min="2823" max="2823" width="11.28515625" style="91" bestFit="1" customWidth="1"/>
    <col min="2824" max="2824" width="11.85546875" style="91" bestFit="1" customWidth="1"/>
    <col min="2825" max="2825" width="9.140625" style="91"/>
    <col min="2826" max="2826" width="11.28515625" style="91" bestFit="1" customWidth="1"/>
    <col min="2827" max="3070" width="9.140625" style="91"/>
    <col min="3071" max="3072" width="2.140625" style="91" customWidth="1"/>
    <col min="3073" max="3073" width="4.140625" style="91" customWidth="1"/>
    <col min="3074" max="3074" width="58" style="91" customWidth="1"/>
    <col min="3075" max="3075" width="10.42578125" style="91" customWidth="1"/>
    <col min="3076" max="3077" width="12.140625" style="91" customWidth="1"/>
    <col min="3078" max="3078" width="9.140625" style="91"/>
    <col min="3079" max="3079" width="11.28515625" style="91" bestFit="1" customWidth="1"/>
    <col min="3080" max="3080" width="11.85546875" style="91" bestFit="1" customWidth="1"/>
    <col min="3081" max="3081" width="9.140625" style="91"/>
    <col min="3082" max="3082" width="11.28515625" style="91" bestFit="1" customWidth="1"/>
    <col min="3083" max="3326" width="9.140625" style="91"/>
    <col min="3327" max="3328" width="2.140625" style="91" customWidth="1"/>
    <col min="3329" max="3329" width="4.140625" style="91" customWidth="1"/>
    <col min="3330" max="3330" width="58" style="91" customWidth="1"/>
    <col min="3331" max="3331" width="10.42578125" style="91" customWidth="1"/>
    <col min="3332" max="3333" width="12.140625" style="91" customWidth="1"/>
    <col min="3334" max="3334" width="9.140625" style="91"/>
    <col min="3335" max="3335" width="11.28515625" style="91" bestFit="1" customWidth="1"/>
    <col min="3336" max="3336" width="11.85546875" style="91" bestFit="1" customWidth="1"/>
    <col min="3337" max="3337" width="9.140625" style="91"/>
    <col min="3338" max="3338" width="11.28515625" style="91" bestFit="1" customWidth="1"/>
    <col min="3339" max="3582" width="9.140625" style="91"/>
    <col min="3583" max="3584" width="2.140625" style="91" customWidth="1"/>
    <col min="3585" max="3585" width="4.140625" style="91" customWidth="1"/>
    <col min="3586" max="3586" width="58" style="91" customWidth="1"/>
    <col min="3587" max="3587" width="10.42578125" style="91" customWidth="1"/>
    <col min="3588" max="3589" width="12.140625" style="91" customWidth="1"/>
    <col min="3590" max="3590" width="9.140625" style="91"/>
    <col min="3591" max="3591" width="11.28515625" style="91" bestFit="1" customWidth="1"/>
    <col min="3592" max="3592" width="11.85546875" style="91" bestFit="1" customWidth="1"/>
    <col min="3593" max="3593" width="9.140625" style="91"/>
    <col min="3594" max="3594" width="11.28515625" style="91" bestFit="1" customWidth="1"/>
    <col min="3595" max="3838" width="9.140625" style="91"/>
    <col min="3839" max="3840" width="2.140625" style="91" customWidth="1"/>
    <col min="3841" max="3841" width="4.140625" style="91" customWidth="1"/>
    <col min="3842" max="3842" width="58" style="91" customWidth="1"/>
    <col min="3843" max="3843" width="10.42578125" style="91" customWidth="1"/>
    <col min="3844" max="3845" width="12.140625" style="91" customWidth="1"/>
    <col min="3846" max="3846" width="9.140625" style="91"/>
    <col min="3847" max="3847" width="11.28515625" style="91" bestFit="1" customWidth="1"/>
    <col min="3848" max="3848" width="11.85546875" style="91" bestFit="1" customWidth="1"/>
    <col min="3849" max="3849" width="9.140625" style="91"/>
    <col min="3850" max="3850" width="11.28515625" style="91" bestFit="1" customWidth="1"/>
    <col min="3851" max="4094" width="9.140625" style="91"/>
    <col min="4095" max="4096" width="2.140625" style="91" customWidth="1"/>
    <col min="4097" max="4097" width="4.140625" style="91" customWidth="1"/>
    <col min="4098" max="4098" width="58" style="91" customWidth="1"/>
    <col min="4099" max="4099" width="10.42578125" style="91" customWidth="1"/>
    <col min="4100" max="4101" width="12.140625" style="91" customWidth="1"/>
    <col min="4102" max="4102" width="9.140625" style="91"/>
    <col min="4103" max="4103" width="11.28515625" style="91" bestFit="1" customWidth="1"/>
    <col min="4104" max="4104" width="11.85546875" style="91" bestFit="1" customWidth="1"/>
    <col min="4105" max="4105" width="9.140625" style="91"/>
    <col min="4106" max="4106" width="11.28515625" style="91" bestFit="1" customWidth="1"/>
    <col min="4107" max="4350" width="9.140625" style="91"/>
    <col min="4351" max="4352" width="2.140625" style="91" customWidth="1"/>
    <col min="4353" max="4353" width="4.140625" style="91" customWidth="1"/>
    <col min="4354" max="4354" width="58" style="91" customWidth="1"/>
    <col min="4355" max="4355" width="10.42578125" style="91" customWidth="1"/>
    <col min="4356" max="4357" width="12.140625" style="91" customWidth="1"/>
    <col min="4358" max="4358" width="9.140625" style="91"/>
    <col min="4359" max="4359" width="11.28515625" style="91" bestFit="1" customWidth="1"/>
    <col min="4360" max="4360" width="11.85546875" style="91" bestFit="1" customWidth="1"/>
    <col min="4361" max="4361" width="9.140625" style="91"/>
    <col min="4362" max="4362" width="11.28515625" style="91" bestFit="1" customWidth="1"/>
    <col min="4363" max="4606" width="9.140625" style="91"/>
    <col min="4607" max="4608" width="2.140625" style="91" customWidth="1"/>
    <col min="4609" max="4609" width="4.140625" style="91" customWidth="1"/>
    <col min="4610" max="4610" width="58" style="91" customWidth="1"/>
    <col min="4611" max="4611" width="10.42578125" style="91" customWidth="1"/>
    <col min="4612" max="4613" width="12.140625" style="91" customWidth="1"/>
    <col min="4614" max="4614" width="9.140625" style="91"/>
    <col min="4615" max="4615" width="11.28515625" style="91" bestFit="1" customWidth="1"/>
    <col min="4616" max="4616" width="11.85546875" style="91" bestFit="1" customWidth="1"/>
    <col min="4617" max="4617" width="9.140625" style="91"/>
    <col min="4618" max="4618" width="11.28515625" style="91" bestFit="1" customWidth="1"/>
    <col min="4619" max="4862" width="9.140625" style="91"/>
    <col min="4863" max="4864" width="2.140625" style="91" customWidth="1"/>
    <col min="4865" max="4865" width="4.140625" style="91" customWidth="1"/>
    <col min="4866" max="4866" width="58" style="91" customWidth="1"/>
    <col min="4867" max="4867" width="10.42578125" style="91" customWidth="1"/>
    <col min="4868" max="4869" width="12.140625" style="91" customWidth="1"/>
    <col min="4870" max="4870" width="9.140625" style="91"/>
    <col min="4871" max="4871" width="11.28515625" style="91" bestFit="1" customWidth="1"/>
    <col min="4872" max="4872" width="11.85546875" style="91" bestFit="1" customWidth="1"/>
    <col min="4873" max="4873" width="9.140625" style="91"/>
    <col min="4874" max="4874" width="11.28515625" style="91" bestFit="1" customWidth="1"/>
    <col min="4875" max="5118" width="9.140625" style="91"/>
    <col min="5119" max="5120" width="2.140625" style="91" customWidth="1"/>
    <col min="5121" max="5121" width="4.140625" style="91" customWidth="1"/>
    <col min="5122" max="5122" width="58" style="91" customWidth="1"/>
    <col min="5123" max="5123" width="10.42578125" style="91" customWidth="1"/>
    <col min="5124" max="5125" width="12.140625" style="91" customWidth="1"/>
    <col min="5126" max="5126" width="9.140625" style="91"/>
    <col min="5127" max="5127" width="11.28515625" style="91" bestFit="1" customWidth="1"/>
    <col min="5128" max="5128" width="11.85546875" style="91" bestFit="1" customWidth="1"/>
    <col min="5129" max="5129" width="9.140625" style="91"/>
    <col min="5130" max="5130" width="11.28515625" style="91" bestFit="1" customWidth="1"/>
    <col min="5131" max="5374" width="9.140625" style="91"/>
    <col min="5375" max="5376" width="2.140625" style="91" customWidth="1"/>
    <col min="5377" max="5377" width="4.140625" style="91" customWidth="1"/>
    <col min="5378" max="5378" width="58" style="91" customWidth="1"/>
    <col min="5379" max="5379" width="10.42578125" style="91" customWidth="1"/>
    <col min="5380" max="5381" width="12.140625" style="91" customWidth="1"/>
    <col min="5382" max="5382" width="9.140625" style="91"/>
    <col min="5383" max="5383" width="11.28515625" style="91" bestFit="1" customWidth="1"/>
    <col min="5384" max="5384" width="11.85546875" style="91" bestFit="1" customWidth="1"/>
    <col min="5385" max="5385" width="9.140625" style="91"/>
    <col min="5386" max="5386" width="11.28515625" style="91" bestFit="1" customWidth="1"/>
    <col min="5387" max="5630" width="9.140625" style="91"/>
    <col min="5631" max="5632" width="2.140625" style="91" customWidth="1"/>
    <col min="5633" max="5633" width="4.140625" style="91" customWidth="1"/>
    <col min="5634" max="5634" width="58" style="91" customWidth="1"/>
    <col min="5635" max="5635" width="10.42578125" style="91" customWidth="1"/>
    <col min="5636" max="5637" width="12.140625" style="91" customWidth="1"/>
    <col min="5638" max="5638" width="9.140625" style="91"/>
    <col min="5639" max="5639" width="11.28515625" style="91" bestFit="1" customWidth="1"/>
    <col min="5640" max="5640" width="11.85546875" style="91" bestFit="1" customWidth="1"/>
    <col min="5641" max="5641" width="9.140625" style="91"/>
    <col min="5642" max="5642" width="11.28515625" style="91" bestFit="1" customWidth="1"/>
    <col min="5643" max="5886" width="9.140625" style="91"/>
    <col min="5887" max="5888" width="2.140625" style="91" customWidth="1"/>
    <col min="5889" max="5889" width="4.140625" style="91" customWidth="1"/>
    <col min="5890" max="5890" width="58" style="91" customWidth="1"/>
    <col min="5891" max="5891" width="10.42578125" style="91" customWidth="1"/>
    <col min="5892" max="5893" width="12.140625" style="91" customWidth="1"/>
    <col min="5894" max="5894" width="9.140625" style="91"/>
    <col min="5895" max="5895" width="11.28515625" style="91" bestFit="1" customWidth="1"/>
    <col min="5896" max="5896" width="11.85546875" style="91" bestFit="1" customWidth="1"/>
    <col min="5897" max="5897" width="9.140625" style="91"/>
    <col min="5898" max="5898" width="11.28515625" style="91" bestFit="1" customWidth="1"/>
    <col min="5899" max="6142" width="9.140625" style="91"/>
    <col min="6143" max="6144" width="2.140625" style="91" customWidth="1"/>
    <col min="6145" max="6145" width="4.140625" style="91" customWidth="1"/>
    <col min="6146" max="6146" width="58" style="91" customWidth="1"/>
    <col min="6147" max="6147" width="10.42578125" style="91" customWidth="1"/>
    <col min="6148" max="6149" width="12.140625" style="91" customWidth="1"/>
    <col min="6150" max="6150" width="9.140625" style="91"/>
    <col min="6151" max="6151" width="11.28515625" style="91" bestFit="1" customWidth="1"/>
    <col min="6152" max="6152" width="11.85546875" style="91" bestFit="1" customWidth="1"/>
    <col min="6153" max="6153" width="9.140625" style="91"/>
    <col min="6154" max="6154" width="11.28515625" style="91" bestFit="1" customWidth="1"/>
    <col min="6155" max="6398" width="9.140625" style="91"/>
    <col min="6399" max="6400" width="2.140625" style="91" customWidth="1"/>
    <col min="6401" max="6401" width="4.140625" style="91" customWidth="1"/>
    <col min="6402" max="6402" width="58" style="91" customWidth="1"/>
    <col min="6403" max="6403" width="10.42578125" style="91" customWidth="1"/>
    <col min="6404" max="6405" width="12.140625" style="91" customWidth="1"/>
    <col min="6406" max="6406" width="9.140625" style="91"/>
    <col min="6407" max="6407" width="11.28515625" style="91" bestFit="1" customWidth="1"/>
    <col min="6408" max="6408" width="11.85546875" style="91" bestFit="1" customWidth="1"/>
    <col min="6409" max="6409" width="9.140625" style="91"/>
    <col min="6410" max="6410" width="11.28515625" style="91" bestFit="1" customWidth="1"/>
    <col min="6411" max="6654" width="9.140625" style="91"/>
    <col min="6655" max="6656" width="2.140625" style="91" customWidth="1"/>
    <col min="6657" max="6657" width="4.140625" style="91" customWidth="1"/>
    <col min="6658" max="6658" width="58" style="91" customWidth="1"/>
    <col min="6659" max="6659" width="10.42578125" style="91" customWidth="1"/>
    <col min="6660" max="6661" width="12.140625" style="91" customWidth="1"/>
    <col min="6662" max="6662" width="9.140625" style="91"/>
    <col min="6663" max="6663" width="11.28515625" style="91" bestFit="1" customWidth="1"/>
    <col min="6664" max="6664" width="11.85546875" style="91" bestFit="1" customWidth="1"/>
    <col min="6665" max="6665" width="9.140625" style="91"/>
    <col min="6666" max="6666" width="11.28515625" style="91" bestFit="1" customWidth="1"/>
    <col min="6667" max="6910" width="9.140625" style="91"/>
    <col min="6911" max="6912" width="2.140625" style="91" customWidth="1"/>
    <col min="6913" max="6913" width="4.140625" style="91" customWidth="1"/>
    <col min="6914" max="6914" width="58" style="91" customWidth="1"/>
    <col min="6915" max="6915" width="10.42578125" style="91" customWidth="1"/>
    <col min="6916" max="6917" width="12.140625" style="91" customWidth="1"/>
    <col min="6918" max="6918" width="9.140625" style="91"/>
    <col min="6919" max="6919" width="11.28515625" style="91" bestFit="1" customWidth="1"/>
    <col min="6920" max="6920" width="11.85546875" style="91" bestFit="1" customWidth="1"/>
    <col min="6921" max="6921" width="9.140625" style="91"/>
    <col min="6922" max="6922" width="11.28515625" style="91" bestFit="1" customWidth="1"/>
    <col min="6923" max="7166" width="9.140625" style="91"/>
    <col min="7167" max="7168" width="2.140625" style="91" customWidth="1"/>
    <col min="7169" max="7169" width="4.140625" style="91" customWidth="1"/>
    <col min="7170" max="7170" width="58" style="91" customWidth="1"/>
    <col min="7171" max="7171" width="10.42578125" style="91" customWidth="1"/>
    <col min="7172" max="7173" width="12.140625" style="91" customWidth="1"/>
    <col min="7174" max="7174" width="9.140625" style="91"/>
    <col min="7175" max="7175" width="11.28515625" style="91" bestFit="1" customWidth="1"/>
    <col min="7176" max="7176" width="11.85546875" style="91" bestFit="1" customWidth="1"/>
    <col min="7177" max="7177" width="9.140625" style="91"/>
    <col min="7178" max="7178" width="11.28515625" style="91" bestFit="1" customWidth="1"/>
    <col min="7179" max="7422" width="9.140625" style="91"/>
    <col min="7423" max="7424" width="2.140625" style="91" customWidth="1"/>
    <col min="7425" max="7425" width="4.140625" style="91" customWidth="1"/>
    <col min="7426" max="7426" width="58" style="91" customWidth="1"/>
    <col min="7427" max="7427" width="10.42578125" style="91" customWidth="1"/>
    <col min="7428" max="7429" width="12.140625" style="91" customWidth="1"/>
    <col min="7430" max="7430" width="9.140625" style="91"/>
    <col min="7431" max="7431" width="11.28515625" style="91" bestFit="1" customWidth="1"/>
    <col min="7432" max="7432" width="11.85546875" style="91" bestFit="1" customWidth="1"/>
    <col min="7433" max="7433" width="9.140625" style="91"/>
    <col min="7434" max="7434" width="11.28515625" style="91" bestFit="1" customWidth="1"/>
    <col min="7435" max="7678" width="9.140625" style="91"/>
    <col min="7679" max="7680" width="2.140625" style="91" customWidth="1"/>
    <col min="7681" max="7681" width="4.140625" style="91" customWidth="1"/>
    <col min="7682" max="7682" width="58" style="91" customWidth="1"/>
    <col min="7683" max="7683" width="10.42578125" style="91" customWidth="1"/>
    <col min="7684" max="7685" width="12.140625" style="91" customWidth="1"/>
    <col min="7686" max="7686" width="9.140625" style="91"/>
    <col min="7687" max="7687" width="11.28515625" style="91" bestFit="1" customWidth="1"/>
    <col min="7688" max="7688" width="11.85546875" style="91" bestFit="1" customWidth="1"/>
    <col min="7689" max="7689" width="9.140625" style="91"/>
    <col min="7690" max="7690" width="11.28515625" style="91" bestFit="1" customWidth="1"/>
    <col min="7691" max="7934" width="9.140625" style="91"/>
    <col min="7935" max="7936" width="2.140625" style="91" customWidth="1"/>
    <col min="7937" max="7937" width="4.140625" style="91" customWidth="1"/>
    <col min="7938" max="7938" width="58" style="91" customWidth="1"/>
    <col min="7939" max="7939" width="10.42578125" style="91" customWidth="1"/>
    <col min="7940" max="7941" width="12.140625" style="91" customWidth="1"/>
    <col min="7942" max="7942" width="9.140625" style="91"/>
    <col min="7943" max="7943" width="11.28515625" style="91" bestFit="1" customWidth="1"/>
    <col min="7944" max="7944" width="11.85546875" style="91" bestFit="1" customWidth="1"/>
    <col min="7945" max="7945" width="9.140625" style="91"/>
    <col min="7946" max="7946" width="11.28515625" style="91" bestFit="1" customWidth="1"/>
    <col min="7947" max="8190" width="9.140625" style="91"/>
    <col min="8191" max="8192" width="2.140625" style="91" customWidth="1"/>
    <col min="8193" max="8193" width="4.140625" style="91" customWidth="1"/>
    <col min="8194" max="8194" width="58" style="91" customWidth="1"/>
    <col min="8195" max="8195" width="10.42578125" style="91" customWidth="1"/>
    <col min="8196" max="8197" width="12.140625" style="91" customWidth="1"/>
    <col min="8198" max="8198" width="9.140625" style="91"/>
    <col min="8199" max="8199" width="11.28515625" style="91" bestFit="1" customWidth="1"/>
    <col min="8200" max="8200" width="11.85546875" style="91" bestFit="1" customWidth="1"/>
    <col min="8201" max="8201" width="9.140625" style="91"/>
    <col min="8202" max="8202" width="11.28515625" style="91" bestFit="1" customWidth="1"/>
    <col min="8203" max="8446" width="9.140625" style="91"/>
    <col min="8447" max="8448" width="2.140625" style="91" customWidth="1"/>
    <col min="8449" max="8449" width="4.140625" style="91" customWidth="1"/>
    <col min="8450" max="8450" width="58" style="91" customWidth="1"/>
    <col min="8451" max="8451" width="10.42578125" style="91" customWidth="1"/>
    <col min="8452" max="8453" width="12.140625" style="91" customWidth="1"/>
    <col min="8454" max="8454" width="9.140625" style="91"/>
    <col min="8455" max="8455" width="11.28515625" style="91" bestFit="1" customWidth="1"/>
    <col min="8456" max="8456" width="11.85546875" style="91" bestFit="1" customWidth="1"/>
    <col min="8457" max="8457" width="9.140625" style="91"/>
    <col min="8458" max="8458" width="11.28515625" style="91" bestFit="1" customWidth="1"/>
    <col min="8459" max="8702" width="9.140625" style="91"/>
    <col min="8703" max="8704" width="2.140625" style="91" customWidth="1"/>
    <col min="8705" max="8705" width="4.140625" style="91" customWidth="1"/>
    <col min="8706" max="8706" width="58" style="91" customWidth="1"/>
    <col min="8707" max="8707" width="10.42578125" style="91" customWidth="1"/>
    <col min="8708" max="8709" width="12.140625" style="91" customWidth="1"/>
    <col min="8710" max="8710" width="9.140625" style="91"/>
    <col min="8711" max="8711" width="11.28515625" style="91" bestFit="1" customWidth="1"/>
    <col min="8712" max="8712" width="11.85546875" style="91" bestFit="1" customWidth="1"/>
    <col min="8713" max="8713" width="9.140625" style="91"/>
    <col min="8714" max="8714" width="11.28515625" style="91" bestFit="1" customWidth="1"/>
    <col min="8715" max="8958" width="9.140625" style="91"/>
    <col min="8959" max="8960" width="2.140625" style="91" customWidth="1"/>
    <col min="8961" max="8961" width="4.140625" style="91" customWidth="1"/>
    <col min="8962" max="8962" width="58" style="91" customWidth="1"/>
    <col min="8963" max="8963" width="10.42578125" style="91" customWidth="1"/>
    <col min="8964" max="8965" width="12.140625" style="91" customWidth="1"/>
    <col min="8966" max="8966" width="9.140625" style="91"/>
    <col min="8967" max="8967" width="11.28515625" style="91" bestFit="1" customWidth="1"/>
    <col min="8968" max="8968" width="11.85546875" style="91" bestFit="1" customWidth="1"/>
    <col min="8969" max="8969" width="9.140625" style="91"/>
    <col min="8970" max="8970" width="11.28515625" style="91" bestFit="1" customWidth="1"/>
    <col min="8971" max="9214" width="9.140625" style="91"/>
    <col min="9215" max="9216" width="2.140625" style="91" customWidth="1"/>
    <col min="9217" max="9217" width="4.140625" style="91" customWidth="1"/>
    <col min="9218" max="9218" width="58" style="91" customWidth="1"/>
    <col min="9219" max="9219" width="10.42578125" style="91" customWidth="1"/>
    <col min="9220" max="9221" width="12.140625" style="91" customWidth="1"/>
    <col min="9222" max="9222" width="9.140625" style="91"/>
    <col min="9223" max="9223" width="11.28515625" style="91" bestFit="1" customWidth="1"/>
    <col min="9224" max="9224" width="11.85546875" style="91" bestFit="1" customWidth="1"/>
    <col min="9225" max="9225" width="9.140625" style="91"/>
    <col min="9226" max="9226" width="11.28515625" style="91" bestFit="1" customWidth="1"/>
    <col min="9227" max="9470" width="9.140625" style="91"/>
    <col min="9471" max="9472" width="2.140625" style="91" customWidth="1"/>
    <col min="9473" max="9473" width="4.140625" style="91" customWidth="1"/>
    <col min="9474" max="9474" width="58" style="91" customWidth="1"/>
    <col min="9475" max="9475" width="10.42578125" style="91" customWidth="1"/>
    <col min="9476" max="9477" width="12.140625" style="91" customWidth="1"/>
    <col min="9478" max="9478" width="9.140625" style="91"/>
    <col min="9479" max="9479" width="11.28515625" style="91" bestFit="1" customWidth="1"/>
    <col min="9480" max="9480" width="11.85546875" style="91" bestFit="1" customWidth="1"/>
    <col min="9481" max="9481" width="9.140625" style="91"/>
    <col min="9482" max="9482" width="11.28515625" style="91" bestFit="1" customWidth="1"/>
    <col min="9483" max="9726" width="9.140625" style="91"/>
    <col min="9727" max="9728" width="2.140625" style="91" customWidth="1"/>
    <col min="9729" max="9729" width="4.140625" style="91" customWidth="1"/>
    <col min="9730" max="9730" width="58" style="91" customWidth="1"/>
    <col min="9731" max="9731" width="10.42578125" style="91" customWidth="1"/>
    <col min="9732" max="9733" width="12.140625" style="91" customWidth="1"/>
    <col min="9734" max="9734" width="9.140625" style="91"/>
    <col min="9735" max="9735" width="11.28515625" style="91" bestFit="1" customWidth="1"/>
    <col min="9736" max="9736" width="11.85546875" style="91" bestFit="1" customWidth="1"/>
    <col min="9737" max="9737" width="9.140625" style="91"/>
    <col min="9738" max="9738" width="11.28515625" style="91" bestFit="1" customWidth="1"/>
    <col min="9739" max="9982" width="9.140625" style="91"/>
    <col min="9983" max="9984" width="2.140625" style="91" customWidth="1"/>
    <col min="9985" max="9985" width="4.140625" style="91" customWidth="1"/>
    <col min="9986" max="9986" width="58" style="91" customWidth="1"/>
    <col min="9987" max="9987" width="10.42578125" style="91" customWidth="1"/>
    <col min="9988" max="9989" width="12.140625" style="91" customWidth="1"/>
    <col min="9990" max="9990" width="9.140625" style="91"/>
    <col min="9991" max="9991" width="11.28515625" style="91" bestFit="1" customWidth="1"/>
    <col min="9992" max="9992" width="11.85546875" style="91" bestFit="1" customWidth="1"/>
    <col min="9993" max="9993" width="9.140625" style="91"/>
    <col min="9994" max="9994" width="11.28515625" style="91" bestFit="1" customWidth="1"/>
    <col min="9995" max="10238" width="9.140625" style="91"/>
    <col min="10239" max="10240" width="2.140625" style="91" customWidth="1"/>
    <col min="10241" max="10241" width="4.140625" style="91" customWidth="1"/>
    <col min="10242" max="10242" width="58" style="91" customWidth="1"/>
    <col min="10243" max="10243" width="10.42578125" style="91" customWidth="1"/>
    <col min="10244" max="10245" width="12.140625" style="91" customWidth="1"/>
    <col min="10246" max="10246" width="9.140625" style="91"/>
    <col min="10247" max="10247" width="11.28515625" style="91" bestFit="1" customWidth="1"/>
    <col min="10248" max="10248" width="11.85546875" style="91" bestFit="1" customWidth="1"/>
    <col min="10249" max="10249" width="9.140625" style="91"/>
    <col min="10250" max="10250" width="11.28515625" style="91" bestFit="1" customWidth="1"/>
    <col min="10251" max="10494" width="9.140625" style="91"/>
    <col min="10495" max="10496" width="2.140625" style="91" customWidth="1"/>
    <col min="10497" max="10497" width="4.140625" style="91" customWidth="1"/>
    <col min="10498" max="10498" width="58" style="91" customWidth="1"/>
    <col min="10499" max="10499" width="10.42578125" style="91" customWidth="1"/>
    <col min="10500" max="10501" width="12.140625" style="91" customWidth="1"/>
    <col min="10502" max="10502" width="9.140625" style="91"/>
    <col min="10503" max="10503" width="11.28515625" style="91" bestFit="1" customWidth="1"/>
    <col min="10504" max="10504" width="11.85546875" style="91" bestFit="1" customWidth="1"/>
    <col min="10505" max="10505" width="9.140625" style="91"/>
    <col min="10506" max="10506" width="11.28515625" style="91" bestFit="1" customWidth="1"/>
    <col min="10507" max="10750" width="9.140625" style="91"/>
    <col min="10751" max="10752" width="2.140625" style="91" customWidth="1"/>
    <col min="10753" max="10753" width="4.140625" style="91" customWidth="1"/>
    <col min="10754" max="10754" width="58" style="91" customWidth="1"/>
    <col min="10755" max="10755" width="10.42578125" style="91" customWidth="1"/>
    <col min="10756" max="10757" width="12.140625" style="91" customWidth="1"/>
    <col min="10758" max="10758" width="9.140625" style="91"/>
    <col min="10759" max="10759" width="11.28515625" style="91" bestFit="1" customWidth="1"/>
    <col min="10760" max="10760" width="11.85546875" style="91" bestFit="1" customWidth="1"/>
    <col min="10761" max="10761" width="9.140625" style="91"/>
    <col min="10762" max="10762" width="11.28515625" style="91" bestFit="1" customWidth="1"/>
    <col min="10763" max="11006" width="9.140625" style="91"/>
    <col min="11007" max="11008" width="2.140625" style="91" customWidth="1"/>
    <col min="11009" max="11009" width="4.140625" style="91" customWidth="1"/>
    <col min="11010" max="11010" width="58" style="91" customWidth="1"/>
    <col min="11011" max="11011" width="10.42578125" style="91" customWidth="1"/>
    <col min="11012" max="11013" width="12.140625" style="91" customWidth="1"/>
    <col min="11014" max="11014" width="9.140625" style="91"/>
    <col min="11015" max="11015" width="11.28515625" style="91" bestFit="1" customWidth="1"/>
    <col min="11016" max="11016" width="11.85546875" style="91" bestFit="1" customWidth="1"/>
    <col min="11017" max="11017" width="9.140625" style="91"/>
    <col min="11018" max="11018" width="11.28515625" style="91" bestFit="1" customWidth="1"/>
    <col min="11019" max="11262" width="9.140625" style="91"/>
    <col min="11263" max="11264" width="2.140625" style="91" customWidth="1"/>
    <col min="11265" max="11265" width="4.140625" style="91" customWidth="1"/>
    <col min="11266" max="11266" width="58" style="91" customWidth="1"/>
    <col min="11267" max="11267" width="10.42578125" style="91" customWidth="1"/>
    <col min="11268" max="11269" width="12.140625" style="91" customWidth="1"/>
    <col min="11270" max="11270" width="9.140625" style="91"/>
    <col min="11271" max="11271" width="11.28515625" style="91" bestFit="1" customWidth="1"/>
    <col min="11272" max="11272" width="11.85546875" style="91" bestFit="1" customWidth="1"/>
    <col min="11273" max="11273" width="9.140625" style="91"/>
    <col min="11274" max="11274" width="11.28515625" style="91" bestFit="1" customWidth="1"/>
    <col min="11275" max="11518" width="9.140625" style="91"/>
    <col min="11519" max="11520" width="2.140625" style="91" customWidth="1"/>
    <col min="11521" max="11521" width="4.140625" style="91" customWidth="1"/>
    <col min="11522" max="11522" width="58" style="91" customWidth="1"/>
    <col min="11523" max="11523" width="10.42578125" style="91" customWidth="1"/>
    <col min="11524" max="11525" width="12.140625" style="91" customWidth="1"/>
    <col min="11526" max="11526" width="9.140625" style="91"/>
    <col min="11527" max="11527" width="11.28515625" style="91" bestFit="1" customWidth="1"/>
    <col min="11528" max="11528" width="11.85546875" style="91" bestFit="1" customWidth="1"/>
    <col min="11529" max="11529" width="9.140625" style="91"/>
    <col min="11530" max="11530" width="11.28515625" style="91" bestFit="1" customWidth="1"/>
    <col min="11531" max="11774" width="9.140625" style="91"/>
    <col min="11775" max="11776" width="2.140625" style="91" customWidth="1"/>
    <col min="11777" max="11777" width="4.140625" style="91" customWidth="1"/>
    <col min="11778" max="11778" width="58" style="91" customWidth="1"/>
    <col min="11779" max="11779" width="10.42578125" style="91" customWidth="1"/>
    <col min="11780" max="11781" width="12.140625" style="91" customWidth="1"/>
    <col min="11782" max="11782" width="9.140625" style="91"/>
    <col min="11783" max="11783" width="11.28515625" style="91" bestFit="1" customWidth="1"/>
    <col min="11784" max="11784" width="11.85546875" style="91" bestFit="1" customWidth="1"/>
    <col min="11785" max="11785" width="9.140625" style="91"/>
    <col min="11786" max="11786" width="11.28515625" style="91" bestFit="1" customWidth="1"/>
    <col min="11787" max="12030" width="9.140625" style="91"/>
    <col min="12031" max="12032" width="2.140625" style="91" customWidth="1"/>
    <col min="12033" max="12033" width="4.140625" style="91" customWidth="1"/>
    <col min="12034" max="12034" width="58" style="91" customWidth="1"/>
    <col min="12035" max="12035" width="10.42578125" style="91" customWidth="1"/>
    <col min="12036" max="12037" width="12.140625" style="91" customWidth="1"/>
    <col min="12038" max="12038" width="9.140625" style="91"/>
    <col min="12039" max="12039" width="11.28515625" style="91" bestFit="1" customWidth="1"/>
    <col min="12040" max="12040" width="11.85546875" style="91" bestFit="1" customWidth="1"/>
    <col min="12041" max="12041" width="9.140625" style="91"/>
    <col min="12042" max="12042" width="11.28515625" style="91" bestFit="1" customWidth="1"/>
    <col min="12043" max="12286" width="9.140625" style="91"/>
    <col min="12287" max="12288" width="2.140625" style="91" customWidth="1"/>
    <col min="12289" max="12289" width="4.140625" style="91" customWidth="1"/>
    <col min="12290" max="12290" width="58" style="91" customWidth="1"/>
    <col min="12291" max="12291" width="10.42578125" style="91" customWidth="1"/>
    <col min="12292" max="12293" width="12.140625" style="91" customWidth="1"/>
    <col min="12294" max="12294" width="9.140625" style="91"/>
    <col min="12295" max="12295" width="11.28515625" style="91" bestFit="1" customWidth="1"/>
    <col min="12296" max="12296" width="11.85546875" style="91" bestFit="1" customWidth="1"/>
    <col min="12297" max="12297" width="9.140625" style="91"/>
    <col min="12298" max="12298" width="11.28515625" style="91" bestFit="1" customWidth="1"/>
    <col min="12299" max="12542" width="9.140625" style="91"/>
    <col min="12543" max="12544" width="2.140625" style="91" customWidth="1"/>
    <col min="12545" max="12545" width="4.140625" style="91" customWidth="1"/>
    <col min="12546" max="12546" width="58" style="91" customWidth="1"/>
    <col min="12547" max="12547" width="10.42578125" style="91" customWidth="1"/>
    <col min="12548" max="12549" width="12.140625" style="91" customWidth="1"/>
    <col min="12550" max="12550" width="9.140625" style="91"/>
    <col min="12551" max="12551" width="11.28515625" style="91" bestFit="1" customWidth="1"/>
    <col min="12552" max="12552" width="11.85546875" style="91" bestFit="1" customWidth="1"/>
    <col min="12553" max="12553" width="9.140625" style="91"/>
    <col min="12554" max="12554" width="11.28515625" style="91" bestFit="1" customWidth="1"/>
    <col min="12555" max="12798" width="9.140625" style="91"/>
    <col min="12799" max="12800" width="2.140625" style="91" customWidth="1"/>
    <col min="12801" max="12801" width="4.140625" style="91" customWidth="1"/>
    <col min="12802" max="12802" width="58" style="91" customWidth="1"/>
    <col min="12803" max="12803" width="10.42578125" style="91" customWidth="1"/>
    <col min="12804" max="12805" width="12.140625" style="91" customWidth="1"/>
    <col min="12806" max="12806" width="9.140625" style="91"/>
    <col min="12807" max="12807" width="11.28515625" style="91" bestFit="1" customWidth="1"/>
    <col min="12808" max="12808" width="11.85546875" style="91" bestFit="1" customWidth="1"/>
    <col min="12809" max="12809" width="9.140625" style="91"/>
    <col min="12810" max="12810" width="11.28515625" style="91" bestFit="1" customWidth="1"/>
    <col min="12811" max="13054" width="9.140625" style="91"/>
    <col min="13055" max="13056" width="2.140625" style="91" customWidth="1"/>
    <col min="13057" max="13057" width="4.140625" style="91" customWidth="1"/>
    <col min="13058" max="13058" width="58" style="91" customWidth="1"/>
    <col min="13059" max="13059" width="10.42578125" style="91" customWidth="1"/>
    <col min="13060" max="13061" width="12.140625" style="91" customWidth="1"/>
    <col min="13062" max="13062" width="9.140625" style="91"/>
    <col min="13063" max="13063" width="11.28515625" style="91" bestFit="1" customWidth="1"/>
    <col min="13064" max="13064" width="11.85546875" style="91" bestFit="1" customWidth="1"/>
    <col min="13065" max="13065" width="9.140625" style="91"/>
    <col min="13066" max="13066" width="11.28515625" style="91" bestFit="1" customWidth="1"/>
    <col min="13067" max="13310" width="9.140625" style="91"/>
    <col min="13311" max="13312" width="2.140625" style="91" customWidth="1"/>
    <col min="13313" max="13313" width="4.140625" style="91" customWidth="1"/>
    <col min="13314" max="13314" width="58" style="91" customWidth="1"/>
    <col min="13315" max="13315" width="10.42578125" style="91" customWidth="1"/>
    <col min="13316" max="13317" width="12.140625" style="91" customWidth="1"/>
    <col min="13318" max="13318" width="9.140625" style="91"/>
    <col min="13319" max="13319" width="11.28515625" style="91" bestFit="1" customWidth="1"/>
    <col min="13320" max="13320" width="11.85546875" style="91" bestFit="1" customWidth="1"/>
    <col min="13321" max="13321" width="9.140625" style="91"/>
    <col min="13322" max="13322" width="11.28515625" style="91" bestFit="1" customWidth="1"/>
    <col min="13323" max="13566" width="9.140625" style="91"/>
    <col min="13567" max="13568" width="2.140625" style="91" customWidth="1"/>
    <col min="13569" max="13569" width="4.140625" style="91" customWidth="1"/>
    <col min="13570" max="13570" width="58" style="91" customWidth="1"/>
    <col min="13571" max="13571" width="10.42578125" style="91" customWidth="1"/>
    <col min="13572" max="13573" width="12.140625" style="91" customWidth="1"/>
    <col min="13574" max="13574" width="9.140625" style="91"/>
    <col min="13575" max="13575" width="11.28515625" style="91" bestFit="1" customWidth="1"/>
    <col min="13576" max="13576" width="11.85546875" style="91" bestFit="1" customWidth="1"/>
    <col min="13577" max="13577" width="9.140625" style="91"/>
    <col min="13578" max="13578" width="11.28515625" style="91" bestFit="1" customWidth="1"/>
    <col min="13579" max="13822" width="9.140625" style="91"/>
    <col min="13823" max="13824" width="2.140625" style="91" customWidth="1"/>
    <col min="13825" max="13825" width="4.140625" style="91" customWidth="1"/>
    <col min="13826" max="13826" width="58" style="91" customWidth="1"/>
    <col min="13827" max="13827" width="10.42578125" style="91" customWidth="1"/>
    <col min="13828" max="13829" width="12.140625" style="91" customWidth="1"/>
    <col min="13830" max="13830" width="9.140625" style="91"/>
    <col min="13831" max="13831" width="11.28515625" style="91" bestFit="1" customWidth="1"/>
    <col min="13832" max="13832" width="11.85546875" style="91" bestFit="1" customWidth="1"/>
    <col min="13833" max="13833" width="9.140625" style="91"/>
    <col min="13834" max="13834" width="11.28515625" style="91" bestFit="1" customWidth="1"/>
    <col min="13835" max="14078" width="9.140625" style="91"/>
    <col min="14079" max="14080" width="2.140625" style="91" customWidth="1"/>
    <col min="14081" max="14081" width="4.140625" style="91" customWidth="1"/>
    <col min="14082" max="14082" width="58" style="91" customWidth="1"/>
    <col min="14083" max="14083" width="10.42578125" style="91" customWidth="1"/>
    <col min="14084" max="14085" width="12.140625" style="91" customWidth="1"/>
    <col min="14086" max="14086" width="9.140625" style="91"/>
    <col min="14087" max="14087" width="11.28515625" style="91" bestFit="1" customWidth="1"/>
    <col min="14088" max="14088" width="11.85546875" style="91" bestFit="1" customWidth="1"/>
    <col min="14089" max="14089" width="9.140625" style="91"/>
    <col min="14090" max="14090" width="11.28515625" style="91" bestFit="1" customWidth="1"/>
    <col min="14091" max="14334" width="9.140625" style="91"/>
    <col min="14335" max="14336" width="2.140625" style="91" customWidth="1"/>
    <col min="14337" max="14337" width="4.140625" style="91" customWidth="1"/>
    <col min="14338" max="14338" width="58" style="91" customWidth="1"/>
    <col min="14339" max="14339" width="10.42578125" style="91" customWidth="1"/>
    <col min="14340" max="14341" width="12.140625" style="91" customWidth="1"/>
    <col min="14342" max="14342" width="9.140625" style="91"/>
    <col min="14343" max="14343" width="11.28515625" style="91" bestFit="1" customWidth="1"/>
    <col min="14344" max="14344" width="11.85546875" style="91" bestFit="1" customWidth="1"/>
    <col min="14345" max="14345" width="9.140625" style="91"/>
    <col min="14346" max="14346" width="11.28515625" style="91" bestFit="1" customWidth="1"/>
    <col min="14347" max="14590" width="9.140625" style="91"/>
    <col min="14591" max="14592" width="2.140625" style="91" customWidth="1"/>
    <col min="14593" max="14593" width="4.140625" style="91" customWidth="1"/>
    <col min="14594" max="14594" width="58" style="91" customWidth="1"/>
    <col min="14595" max="14595" width="10.42578125" style="91" customWidth="1"/>
    <col min="14596" max="14597" width="12.140625" style="91" customWidth="1"/>
    <col min="14598" max="14598" width="9.140625" style="91"/>
    <col min="14599" max="14599" width="11.28515625" style="91" bestFit="1" customWidth="1"/>
    <col min="14600" max="14600" width="11.85546875" style="91" bestFit="1" customWidth="1"/>
    <col min="14601" max="14601" width="9.140625" style="91"/>
    <col min="14602" max="14602" width="11.28515625" style="91" bestFit="1" customWidth="1"/>
    <col min="14603" max="14846" width="9.140625" style="91"/>
    <col min="14847" max="14848" width="2.140625" style="91" customWidth="1"/>
    <col min="14849" max="14849" width="4.140625" style="91" customWidth="1"/>
    <col min="14850" max="14850" width="58" style="91" customWidth="1"/>
    <col min="14851" max="14851" width="10.42578125" style="91" customWidth="1"/>
    <col min="14852" max="14853" width="12.140625" style="91" customWidth="1"/>
    <col min="14854" max="14854" width="9.140625" style="91"/>
    <col min="14855" max="14855" width="11.28515625" style="91" bestFit="1" customWidth="1"/>
    <col min="14856" max="14856" width="11.85546875" style="91" bestFit="1" customWidth="1"/>
    <col min="14857" max="14857" width="9.140625" style="91"/>
    <col min="14858" max="14858" width="11.28515625" style="91" bestFit="1" customWidth="1"/>
    <col min="14859" max="15102" width="9.140625" style="91"/>
    <col min="15103" max="15104" width="2.140625" style="91" customWidth="1"/>
    <col min="15105" max="15105" width="4.140625" style="91" customWidth="1"/>
    <col min="15106" max="15106" width="58" style="91" customWidth="1"/>
    <col min="15107" max="15107" width="10.42578125" style="91" customWidth="1"/>
    <col min="15108" max="15109" width="12.140625" style="91" customWidth="1"/>
    <col min="15110" max="15110" width="9.140625" style="91"/>
    <col min="15111" max="15111" width="11.28515625" style="91" bestFit="1" customWidth="1"/>
    <col min="15112" max="15112" width="11.85546875" style="91" bestFit="1" customWidth="1"/>
    <col min="15113" max="15113" width="9.140625" style="91"/>
    <col min="15114" max="15114" width="11.28515625" style="91" bestFit="1" customWidth="1"/>
    <col min="15115" max="15358" width="9.140625" style="91"/>
    <col min="15359" max="15360" width="2.140625" style="91" customWidth="1"/>
    <col min="15361" max="15361" width="4.140625" style="91" customWidth="1"/>
    <col min="15362" max="15362" width="58" style="91" customWidth="1"/>
    <col min="15363" max="15363" width="10.42578125" style="91" customWidth="1"/>
    <col min="15364" max="15365" width="12.140625" style="91" customWidth="1"/>
    <col min="15366" max="15366" width="9.140625" style="91"/>
    <col min="15367" max="15367" width="11.28515625" style="91" bestFit="1" customWidth="1"/>
    <col min="15368" max="15368" width="11.85546875" style="91" bestFit="1" customWidth="1"/>
    <col min="15369" max="15369" width="9.140625" style="91"/>
    <col min="15370" max="15370" width="11.28515625" style="91" bestFit="1" customWidth="1"/>
    <col min="15371" max="15614" width="9.140625" style="91"/>
    <col min="15615" max="15616" width="2.140625" style="91" customWidth="1"/>
    <col min="15617" max="15617" width="4.140625" style="91" customWidth="1"/>
    <col min="15618" max="15618" width="58" style="91" customWidth="1"/>
    <col min="15619" max="15619" width="10.42578125" style="91" customWidth="1"/>
    <col min="15620" max="15621" width="12.140625" style="91" customWidth="1"/>
    <col min="15622" max="15622" width="9.140625" style="91"/>
    <col min="15623" max="15623" width="11.28515625" style="91" bestFit="1" customWidth="1"/>
    <col min="15624" max="15624" width="11.85546875" style="91" bestFit="1" customWidth="1"/>
    <col min="15625" max="15625" width="9.140625" style="91"/>
    <col min="15626" max="15626" width="11.28515625" style="91" bestFit="1" customWidth="1"/>
    <col min="15627" max="15870" width="9.140625" style="91"/>
    <col min="15871" max="15872" width="2.140625" style="91" customWidth="1"/>
    <col min="15873" max="15873" width="4.140625" style="91" customWidth="1"/>
    <col min="15874" max="15874" width="58" style="91" customWidth="1"/>
    <col min="15875" max="15875" width="10.42578125" style="91" customWidth="1"/>
    <col min="15876" max="15877" width="12.140625" style="91" customWidth="1"/>
    <col min="15878" max="15878" width="9.140625" style="91"/>
    <col min="15879" max="15879" width="11.28515625" style="91" bestFit="1" customWidth="1"/>
    <col min="15880" max="15880" width="11.85546875" style="91" bestFit="1" customWidth="1"/>
    <col min="15881" max="15881" width="9.140625" style="91"/>
    <col min="15882" max="15882" width="11.28515625" style="91" bestFit="1" customWidth="1"/>
    <col min="15883" max="16126" width="9.140625" style="91"/>
    <col min="16127" max="16128" width="2.140625" style="91" customWidth="1"/>
    <col min="16129" max="16129" width="4.140625" style="91" customWidth="1"/>
    <col min="16130" max="16130" width="58" style="91" customWidth="1"/>
    <col min="16131" max="16131" width="10.42578125" style="91" customWidth="1"/>
    <col min="16132" max="16133" width="12.140625" style="91" customWidth="1"/>
    <col min="16134" max="16134" width="9.140625" style="91"/>
    <col min="16135" max="16135" width="11.28515625" style="91" bestFit="1" customWidth="1"/>
    <col min="16136" max="16136" width="11.85546875" style="91" bestFit="1" customWidth="1"/>
    <col min="16137" max="16137" width="9.140625" style="91"/>
    <col min="16138" max="16138" width="11.28515625" style="91" bestFit="1" customWidth="1"/>
    <col min="16139" max="16384" width="9.140625" style="91"/>
  </cols>
  <sheetData>
    <row r="1" spans="3:9" s="89" customFormat="1">
      <c r="C1" s="165" t="s">
        <v>0</v>
      </c>
      <c r="D1" s="165"/>
      <c r="E1" s="87"/>
      <c r="F1" s="88"/>
      <c r="G1" s="88"/>
    </row>
    <row r="2" spans="3:9" s="89" customFormat="1">
      <c r="C2" s="165" t="s">
        <v>1</v>
      </c>
      <c r="D2" s="165"/>
      <c r="E2" s="87"/>
      <c r="F2" s="88"/>
      <c r="G2" s="88"/>
    </row>
    <row r="3" spans="3:9" s="89" customFormat="1">
      <c r="C3" s="90" t="s">
        <v>2</v>
      </c>
      <c r="D3" s="90"/>
      <c r="E3" s="87"/>
      <c r="F3" s="88"/>
      <c r="G3" s="88"/>
    </row>
    <row r="4" spans="3:9" s="89" customFormat="1">
      <c r="C4" s="90" t="s">
        <v>3</v>
      </c>
      <c r="D4" s="90"/>
      <c r="E4" s="87"/>
      <c r="F4" s="88"/>
      <c r="G4" s="88"/>
    </row>
    <row r="5" spans="3:9" s="89" customFormat="1">
      <c r="C5" s="90"/>
      <c r="D5" s="90"/>
      <c r="E5" s="87"/>
      <c r="F5" s="88"/>
      <c r="G5" s="88"/>
    </row>
    <row r="6" spans="3:9" s="89" customFormat="1">
      <c r="C6" s="90"/>
      <c r="D6" s="90"/>
      <c r="E6" s="87"/>
      <c r="F6" s="88"/>
      <c r="G6" s="88"/>
    </row>
    <row r="7" spans="3:9" s="89" customFormat="1">
      <c r="C7" s="90"/>
      <c r="D7" s="90"/>
      <c r="E7" s="87"/>
      <c r="F7" s="88"/>
      <c r="G7" s="88"/>
    </row>
    <row r="8" spans="3:9" s="89" customFormat="1">
      <c r="C8" s="166" t="s">
        <v>267</v>
      </c>
      <c r="D8" s="166"/>
      <c r="E8" s="166"/>
      <c r="F8" s="166"/>
      <c r="G8" s="166"/>
    </row>
    <row r="9" spans="3:9" s="89" customFormat="1">
      <c r="C9" s="167" t="s">
        <v>268</v>
      </c>
      <c r="D9" s="167"/>
      <c r="E9" s="167"/>
      <c r="F9" s="167"/>
      <c r="G9" s="167"/>
    </row>
    <row r="10" spans="3:9">
      <c r="C10" s="168"/>
      <c r="D10" s="168" t="s">
        <v>133</v>
      </c>
      <c r="E10" s="169" t="s">
        <v>6</v>
      </c>
      <c r="F10" s="170"/>
      <c r="G10" s="170"/>
    </row>
    <row r="11" spans="3:9">
      <c r="C11" s="168"/>
      <c r="D11" s="168"/>
      <c r="E11" s="169"/>
      <c r="F11" s="92" t="s">
        <v>7</v>
      </c>
      <c r="G11" s="92" t="s">
        <v>8</v>
      </c>
    </row>
    <row r="12" spans="3:9" ht="12" customHeight="1">
      <c r="C12" s="93"/>
      <c r="D12" s="93">
        <v>1</v>
      </c>
      <c r="E12" s="93">
        <v>2</v>
      </c>
      <c r="F12" s="93">
        <v>3</v>
      </c>
      <c r="G12" s="93">
        <v>4</v>
      </c>
    </row>
    <row r="13" spans="3:9" ht="12" customHeight="1">
      <c r="C13" s="94" t="s">
        <v>269</v>
      </c>
      <c r="D13" s="95" t="s">
        <v>270</v>
      </c>
      <c r="E13" s="96"/>
      <c r="F13" s="97"/>
      <c r="G13" s="97"/>
    </row>
    <row r="14" spans="3:9" ht="12" customHeight="1">
      <c r="C14" s="98">
        <v>1</v>
      </c>
      <c r="D14" s="99" t="s">
        <v>271</v>
      </c>
      <c r="E14" s="100"/>
      <c r="F14" s="101">
        <f>SUM(F15:F18)</f>
        <v>12438197.869999997</v>
      </c>
      <c r="G14" s="101">
        <v>13137588.749999862</v>
      </c>
      <c r="H14" s="102"/>
    </row>
    <row r="15" spans="3:9" ht="12" customHeight="1">
      <c r="C15" s="103"/>
      <c r="D15" s="104" t="s">
        <v>272</v>
      </c>
      <c r="E15" s="105"/>
      <c r="F15" s="106">
        <v>12292827.069999997</v>
      </c>
      <c r="G15" s="106">
        <v>12875435.139999861</v>
      </c>
      <c r="H15" s="102"/>
    </row>
    <row r="16" spans="3:9" ht="12" customHeight="1">
      <c r="C16" s="103"/>
      <c r="D16" s="107" t="s">
        <v>273</v>
      </c>
      <c r="E16" s="105"/>
      <c r="F16" s="106">
        <v>8242</v>
      </c>
      <c r="G16" s="106">
        <v>74353.22</v>
      </c>
      <c r="H16" s="102"/>
      <c r="I16" s="108"/>
    </row>
    <row r="17" spans="3:13" ht="12" customHeight="1">
      <c r="C17" s="103"/>
      <c r="D17" s="107" t="s">
        <v>274</v>
      </c>
      <c r="E17" s="105"/>
      <c r="F17" s="106">
        <v>137128.79999999999</v>
      </c>
      <c r="G17" s="106">
        <v>187800.39</v>
      </c>
      <c r="H17" s="102"/>
    </row>
    <row r="18" spans="3:13" ht="12" customHeight="1">
      <c r="C18" s="103"/>
      <c r="D18" s="107" t="s">
        <v>275</v>
      </c>
      <c r="E18" s="105"/>
      <c r="F18" s="106"/>
      <c r="G18" s="106"/>
      <c r="H18" s="102"/>
    </row>
    <row r="19" spans="3:13" ht="12" customHeight="1">
      <c r="C19" s="98">
        <v>2</v>
      </c>
      <c r="D19" s="99" t="s">
        <v>276</v>
      </c>
      <c r="E19" s="100"/>
      <c r="F19" s="101">
        <f>SUM(F20:F27)</f>
        <v>12020406.389999999</v>
      </c>
      <c r="G19" s="101">
        <v>11851316.929999996</v>
      </c>
      <c r="H19" s="102"/>
      <c r="M19" s="109"/>
    </row>
    <row r="20" spans="3:13" s="112" customFormat="1" ht="27.75" customHeight="1">
      <c r="C20" s="110"/>
      <c r="D20" s="104" t="s">
        <v>277</v>
      </c>
      <c r="E20" s="105"/>
      <c r="F20" s="106">
        <v>4101872.4899999988</v>
      </c>
      <c r="G20" s="106">
        <v>4040971.9100000015</v>
      </c>
      <c r="H20" s="111"/>
      <c r="M20" s="113"/>
    </row>
    <row r="21" spans="3:13" s="112" customFormat="1" ht="32.25" customHeight="1">
      <c r="C21" s="110"/>
      <c r="D21" s="104" t="s">
        <v>278</v>
      </c>
      <c r="E21" s="105"/>
      <c r="F21" s="106">
        <v>1789803.7199999997</v>
      </c>
      <c r="G21" s="106">
        <v>1297073.9899999995</v>
      </c>
      <c r="H21" s="111"/>
    </row>
    <row r="22" spans="3:13" ht="12" customHeight="1">
      <c r="C22" s="110"/>
      <c r="D22" s="104" t="s">
        <v>279</v>
      </c>
      <c r="E22" s="105"/>
      <c r="F22" s="106">
        <v>1603227.35</v>
      </c>
      <c r="G22" s="106">
        <v>1459953.8600000008</v>
      </c>
      <c r="H22" s="102"/>
      <c r="I22" s="109"/>
    </row>
    <row r="23" spans="3:13" ht="12" customHeight="1">
      <c r="C23" s="110"/>
      <c r="D23" s="104" t="s">
        <v>280</v>
      </c>
      <c r="E23" s="105"/>
      <c r="F23" s="106">
        <v>1174753.8500000001</v>
      </c>
      <c r="G23" s="106">
        <v>1040594.1099999999</v>
      </c>
      <c r="H23" s="102"/>
    </row>
    <row r="24" spans="3:13" ht="12" customHeight="1">
      <c r="C24" s="110"/>
      <c r="D24" s="104" t="s">
        <v>281</v>
      </c>
      <c r="E24" s="105"/>
      <c r="F24" s="106">
        <v>206260.84000000003</v>
      </c>
      <c r="G24" s="106">
        <v>283638.47000000032</v>
      </c>
      <c r="H24" s="102"/>
    </row>
    <row r="25" spans="3:13" ht="12" customHeight="1">
      <c r="C25" s="110"/>
      <c r="D25" s="104" t="s">
        <v>282</v>
      </c>
      <c r="E25" s="105"/>
      <c r="F25" s="106">
        <v>484071.49999999994</v>
      </c>
      <c r="G25" s="106">
        <v>566645.19000000006</v>
      </c>
      <c r="H25" s="102"/>
      <c r="M25" s="102"/>
    </row>
    <row r="26" spans="3:13" ht="12" customHeight="1">
      <c r="C26" s="110"/>
      <c r="D26" s="104" t="s">
        <v>283</v>
      </c>
      <c r="E26" s="105"/>
      <c r="F26" s="106">
        <f>2660417.77-1.13</f>
        <v>2660416.64</v>
      </c>
      <c r="G26" s="106">
        <v>3162439.3999999948</v>
      </c>
      <c r="H26" s="102"/>
      <c r="M26" s="102"/>
    </row>
    <row r="27" spans="3:13" ht="12" customHeight="1">
      <c r="C27" s="110"/>
      <c r="D27" s="104" t="s">
        <v>284</v>
      </c>
      <c r="E27" s="105"/>
      <c r="F27" s="106"/>
      <c r="G27" s="106"/>
      <c r="H27" s="102"/>
      <c r="M27" s="102"/>
    </row>
    <row r="28" spans="3:13" ht="12" customHeight="1">
      <c r="C28" s="98">
        <v>3</v>
      </c>
      <c r="D28" s="99" t="s">
        <v>285</v>
      </c>
      <c r="E28" s="100"/>
      <c r="F28" s="101">
        <f>+F14-F19</f>
        <v>417791.47999999858</v>
      </c>
      <c r="G28" s="101">
        <v>1286271.8199998662</v>
      </c>
      <c r="H28" s="102"/>
      <c r="I28" s="109"/>
      <c r="M28" s="102"/>
    </row>
    <row r="29" spans="3:13" ht="12" customHeight="1">
      <c r="C29" s="94" t="s">
        <v>286</v>
      </c>
      <c r="D29" s="95" t="s">
        <v>287</v>
      </c>
      <c r="E29" s="100"/>
      <c r="F29" s="114"/>
      <c r="G29" s="114"/>
      <c r="H29" s="102"/>
      <c r="M29" s="102"/>
    </row>
    <row r="30" spans="3:13" ht="12" customHeight="1">
      <c r="C30" s="98">
        <v>1</v>
      </c>
      <c r="D30" s="99" t="s">
        <v>288</v>
      </c>
      <c r="E30" s="100"/>
      <c r="F30" s="101">
        <f>SUM(F31:F35)</f>
        <v>14826448.32</v>
      </c>
      <c r="G30" s="101">
        <v>3535037.42</v>
      </c>
      <c r="H30" s="102"/>
      <c r="I30" s="108"/>
      <c r="M30" s="102"/>
    </row>
    <row r="31" spans="3:13" ht="12" customHeight="1">
      <c r="C31" s="103"/>
      <c r="D31" s="107" t="s">
        <v>289</v>
      </c>
      <c r="E31" s="105"/>
      <c r="F31" s="106"/>
      <c r="G31" s="106"/>
      <c r="H31" s="102"/>
      <c r="M31" s="102"/>
    </row>
    <row r="32" spans="3:13" ht="12" customHeight="1">
      <c r="C32" s="103"/>
      <c r="D32" s="107" t="s">
        <v>290</v>
      </c>
      <c r="E32" s="105"/>
      <c r="F32" s="106">
        <v>5605587.4099999992</v>
      </c>
      <c r="G32" s="106">
        <v>2704077.9299999997</v>
      </c>
      <c r="H32" s="102"/>
      <c r="M32" s="102"/>
    </row>
    <row r="33" spans="3:11" ht="12" customHeight="1">
      <c r="C33" s="103"/>
      <c r="D33" s="107" t="s">
        <v>291</v>
      </c>
      <c r="E33" s="105"/>
      <c r="F33" s="106">
        <v>3500</v>
      </c>
      <c r="G33" s="106"/>
      <c r="H33" s="102"/>
    </row>
    <row r="34" spans="3:11" ht="12" customHeight="1">
      <c r="C34" s="103"/>
      <c r="D34" s="104" t="s">
        <v>292</v>
      </c>
      <c r="E34" s="105"/>
      <c r="F34" s="106"/>
      <c r="G34" s="106"/>
      <c r="H34" s="102"/>
    </row>
    <row r="35" spans="3:11" ht="12" customHeight="1">
      <c r="C35" s="103"/>
      <c r="D35" s="104" t="s">
        <v>293</v>
      </c>
      <c r="E35" s="105"/>
      <c r="F35" s="106">
        <v>9217360.9100000001</v>
      </c>
      <c r="G35" s="106">
        <v>830959.49</v>
      </c>
      <c r="H35" s="102"/>
      <c r="J35" s="108"/>
      <c r="K35" s="102"/>
    </row>
    <row r="36" spans="3:11" ht="12" customHeight="1">
      <c r="C36" s="98">
        <v>2</v>
      </c>
      <c r="D36" s="99" t="s">
        <v>294</v>
      </c>
      <c r="E36" s="100"/>
      <c r="F36" s="101">
        <f>SUM(F37:F44)</f>
        <v>14566968.66</v>
      </c>
      <c r="G36" s="101">
        <v>4131058.8499999996</v>
      </c>
      <c r="H36" s="102"/>
    </row>
    <row r="37" spans="3:11" s="112" customFormat="1" ht="24.75" customHeight="1">
      <c r="C37" s="103"/>
      <c r="D37" s="104" t="s">
        <v>295</v>
      </c>
      <c r="E37" s="105"/>
      <c r="F37" s="106">
        <v>5542226.5</v>
      </c>
      <c r="G37" s="106">
        <v>3062761.88</v>
      </c>
      <c r="H37" s="111"/>
    </row>
    <row r="38" spans="3:11" ht="27.75" customHeight="1">
      <c r="C38" s="103"/>
      <c r="D38" s="104" t="s">
        <v>296</v>
      </c>
      <c r="E38" s="105"/>
      <c r="F38" s="106"/>
      <c r="G38" s="106"/>
      <c r="H38" s="102"/>
    </row>
    <row r="39" spans="3:11" ht="39.75" customHeight="1">
      <c r="C39" s="103"/>
      <c r="D39" s="104" t="s">
        <v>297</v>
      </c>
      <c r="E39" s="105"/>
      <c r="F39" s="106"/>
      <c r="G39" s="106"/>
      <c r="H39" s="102"/>
    </row>
    <row r="40" spans="3:11" ht="40.5" customHeight="1">
      <c r="C40" s="103"/>
      <c r="D40" s="104" t="s">
        <v>298</v>
      </c>
      <c r="E40" s="105"/>
      <c r="F40" s="106"/>
      <c r="G40" s="106"/>
      <c r="H40" s="102"/>
    </row>
    <row r="41" spans="3:11" ht="31.5" customHeight="1">
      <c r="C41" s="103"/>
      <c r="D41" s="104" t="s">
        <v>299</v>
      </c>
      <c r="E41" s="105"/>
      <c r="F41" s="106"/>
      <c r="G41" s="106"/>
      <c r="H41" s="102"/>
    </row>
    <row r="42" spans="3:11" s="112" customFormat="1" ht="33" customHeight="1">
      <c r="C42" s="103"/>
      <c r="D42" s="104" t="s">
        <v>300</v>
      </c>
      <c r="E42" s="105"/>
      <c r="F42" s="106">
        <v>9024742.1600000001</v>
      </c>
      <c r="G42" s="106">
        <v>1064979.92</v>
      </c>
      <c r="H42" s="111"/>
    </row>
    <row r="43" spans="3:11" ht="12" customHeight="1">
      <c r="C43" s="103"/>
      <c r="D43" s="104" t="s">
        <v>301</v>
      </c>
      <c r="E43" s="105"/>
      <c r="F43" s="106"/>
      <c r="G43" s="106"/>
      <c r="H43" s="102"/>
    </row>
    <row r="44" spans="3:11" ht="12" customHeight="1">
      <c r="C44" s="103"/>
      <c r="D44" s="104" t="s">
        <v>302</v>
      </c>
      <c r="E44" s="105"/>
      <c r="F44" s="106"/>
      <c r="G44" s="106">
        <v>3317.05</v>
      </c>
      <c r="H44" s="102"/>
    </row>
    <row r="45" spans="3:11" ht="12" customHeight="1">
      <c r="C45" s="98">
        <v>3</v>
      </c>
      <c r="D45" s="99" t="s">
        <v>303</v>
      </c>
      <c r="E45" s="100"/>
      <c r="F45" s="101">
        <f>+F30-F36</f>
        <v>259479.66000000015</v>
      </c>
      <c r="G45" s="101">
        <v>-596021.4299999997</v>
      </c>
      <c r="H45" s="102"/>
    </row>
    <row r="46" spans="3:11" ht="12" customHeight="1">
      <c r="C46" s="94" t="s">
        <v>304</v>
      </c>
      <c r="D46" s="95" t="s">
        <v>305</v>
      </c>
      <c r="E46" s="100"/>
      <c r="F46" s="114"/>
      <c r="G46" s="114"/>
      <c r="H46" s="102"/>
    </row>
    <row r="47" spans="3:11" ht="12" customHeight="1">
      <c r="C47" s="98">
        <v>1</v>
      </c>
      <c r="D47" s="99" t="s">
        <v>306</v>
      </c>
      <c r="E47" s="100"/>
      <c r="F47" s="101">
        <v>0</v>
      </c>
      <c r="G47" s="101">
        <v>1300000</v>
      </c>
      <c r="H47" s="102"/>
    </row>
    <row r="48" spans="3:11" ht="12" customHeight="1">
      <c r="C48" s="103"/>
      <c r="D48" s="104" t="s">
        <v>307</v>
      </c>
      <c r="E48" s="105"/>
      <c r="F48" s="106"/>
      <c r="G48" s="106"/>
      <c r="H48" s="102"/>
    </row>
    <row r="49" spans="3:10" ht="12" customHeight="1">
      <c r="C49" s="103"/>
      <c r="D49" s="104" t="s">
        <v>308</v>
      </c>
      <c r="E49" s="105"/>
      <c r="F49" s="106"/>
      <c r="G49" s="106"/>
      <c r="H49" s="102"/>
    </row>
    <row r="50" spans="3:10" ht="12" customHeight="1">
      <c r="C50" s="103"/>
      <c r="D50" s="104" t="s">
        <v>309</v>
      </c>
      <c r="E50" s="105"/>
      <c r="F50" s="106"/>
      <c r="G50" s="106">
        <v>1300000</v>
      </c>
      <c r="H50" s="102"/>
    </row>
    <row r="51" spans="3:10" ht="12" customHeight="1">
      <c r="C51" s="103"/>
      <c r="D51" s="104" t="s">
        <v>310</v>
      </c>
      <c r="E51" s="105"/>
      <c r="F51" s="106"/>
      <c r="G51" s="106"/>
      <c r="H51" s="102"/>
    </row>
    <row r="52" spans="3:10" ht="12" customHeight="1">
      <c r="C52" s="98">
        <v>2</v>
      </c>
      <c r="D52" s="115" t="s">
        <v>311</v>
      </c>
      <c r="E52" s="100"/>
      <c r="F52" s="101">
        <f>+F55+F56</f>
        <v>517650</v>
      </c>
      <c r="G52" s="101">
        <v>1800000</v>
      </c>
      <c r="H52" s="102"/>
    </row>
    <row r="53" spans="3:10" ht="12" customHeight="1">
      <c r="C53" s="103"/>
      <c r="D53" s="104" t="s">
        <v>312</v>
      </c>
      <c r="E53" s="105"/>
      <c r="F53" s="106"/>
      <c r="G53" s="106"/>
      <c r="H53" s="102"/>
    </row>
    <row r="54" spans="3:10" ht="12" customHeight="1">
      <c r="C54" s="103"/>
      <c r="D54" s="104" t="s">
        <v>313</v>
      </c>
      <c r="E54" s="105"/>
      <c r="F54" s="106"/>
      <c r="G54" s="106"/>
      <c r="H54" s="102"/>
    </row>
    <row r="55" spans="3:10" ht="12" customHeight="1">
      <c r="C55" s="103"/>
      <c r="D55" s="104" t="s">
        <v>314</v>
      </c>
      <c r="E55" s="105"/>
      <c r="F55" s="106">
        <v>500000</v>
      </c>
      <c r="G55" s="106">
        <v>1800000</v>
      </c>
      <c r="H55" s="102"/>
    </row>
    <row r="56" spans="3:10" ht="12" customHeight="1">
      <c r="C56" s="103"/>
      <c r="D56" s="104" t="s">
        <v>315</v>
      </c>
      <c r="E56" s="105"/>
      <c r="F56" s="106">
        <v>17650</v>
      </c>
      <c r="G56" s="106"/>
      <c r="H56" s="102"/>
    </row>
    <row r="57" spans="3:10" ht="12" customHeight="1">
      <c r="C57" s="98">
        <v>3</v>
      </c>
      <c r="D57" s="99" t="s">
        <v>316</v>
      </c>
      <c r="E57" s="100"/>
      <c r="F57" s="101">
        <f>+F47-F52</f>
        <v>-517650</v>
      </c>
      <c r="G57" s="101">
        <v>-500000</v>
      </c>
      <c r="H57" s="102"/>
    </row>
    <row r="58" spans="3:10" ht="12" customHeight="1">
      <c r="C58" s="107"/>
      <c r="D58" s="107"/>
      <c r="E58" s="105"/>
      <c r="F58" s="106"/>
      <c r="G58" s="106"/>
      <c r="H58" s="102"/>
    </row>
    <row r="59" spans="3:10" ht="12" customHeight="1">
      <c r="C59" s="116" t="s">
        <v>317</v>
      </c>
      <c r="D59" s="117" t="s">
        <v>318</v>
      </c>
      <c r="E59" s="100"/>
      <c r="F59" s="118">
        <f>+F57+F45+F28</f>
        <v>159621.13999999873</v>
      </c>
      <c r="G59" s="118">
        <v>190250.38999986649</v>
      </c>
      <c r="H59" s="102"/>
    </row>
    <row r="60" spans="3:10" ht="12" customHeight="1">
      <c r="C60" s="107"/>
      <c r="D60" s="107"/>
      <c r="E60" s="105"/>
      <c r="F60" s="119"/>
      <c r="G60" s="119"/>
      <c r="H60" s="102"/>
    </row>
    <row r="61" spans="3:10" ht="12" customHeight="1">
      <c r="C61" s="107"/>
      <c r="D61" s="117" t="s">
        <v>319</v>
      </c>
      <c r="E61" s="100"/>
      <c r="F61" s="118">
        <f>+F59+F62</f>
        <v>400458.52999986522</v>
      </c>
      <c r="G61" s="118">
        <v>240837.38999986649</v>
      </c>
      <c r="H61" s="102"/>
      <c r="I61" s="172"/>
      <c r="J61" s="108"/>
    </row>
    <row r="62" spans="3:10" ht="12" customHeight="1">
      <c r="C62" s="107"/>
      <c r="D62" s="117" t="s">
        <v>320</v>
      </c>
      <c r="E62" s="100"/>
      <c r="F62" s="118">
        <f>+G61</f>
        <v>240837.38999986649</v>
      </c>
      <c r="G62" s="118">
        <v>50587</v>
      </c>
      <c r="H62" s="102"/>
    </row>
    <row r="63" spans="3:10" ht="12" customHeight="1">
      <c r="C63" s="120"/>
      <c r="D63" s="120"/>
      <c r="E63" s="120"/>
      <c r="F63" s="121"/>
      <c r="G63" s="121"/>
    </row>
    <row r="64" spans="3:10" ht="12" customHeight="1">
      <c r="C64" s="35" t="str">
        <f>+'BU-2020'!B120</f>
        <v>U Podgorici, 01.03.2021</v>
      </c>
      <c r="D64" s="122"/>
      <c r="E64" s="123"/>
      <c r="F64" s="124"/>
      <c r="G64" s="124"/>
    </row>
    <row r="65" spans="3:7" ht="12" customHeight="1">
      <c r="C65" s="125" t="s">
        <v>128</v>
      </c>
      <c r="D65" s="122"/>
      <c r="E65" s="123"/>
      <c r="F65" s="123" t="s">
        <v>129</v>
      </c>
      <c r="G65" s="124"/>
    </row>
    <row r="66" spans="3:7" ht="21" customHeight="1">
      <c r="C66" s="126"/>
      <c r="E66" s="127"/>
    </row>
    <row r="67" spans="3:7">
      <c r="C67" s="128"/>
      <c r="D67" s="129"/>
      <c r="E67" s="130"/>
      <c r="F67" s="121"/>
      <c r="G67" s="121"/>
    </row>
    <row r="68" spans="3:7" ht="12" customHeight="1"/>
    <row r="69" spans="3:7" ht="12" customHeight="1"/>
    <row r="70" spans="3:7" ht="12" customHeight="1"/>
    <row r="71" spans="3:7" ht="12" customHeight="1"/>
    <row r="72" spans="3:7" ht="12" customHeight="1"/>
  </sheetData>
  <mergeCells count="8">
    <mergeCell ref="C1:D1"/>
    <mergeCell ref="C2:D2"/>
    <mergeCell ref="C8:G8"/>
    <mergeCell ref="C9:G9"/>
    <mergeCell ref="C10:C11"/>
    <mergeCell ref="D10:D11"/>
    <mergeCell ref="E10:E11"/>
    <mergeCell ref="F10:G10"/>
  </mergeCells>
  <pageMargins left="0.70866141732283472" right="0.70866141732283472" top="0.74803149606299213" bottom="0.74803149606299213" header="0.31496062992125984" footer="0.31496062992125984"/>
  <pageSetup scale="74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AB6FA-866B-4816-9E51-592C50502B93}">
  <sheetPr>
    <tabColor rgb="FFFFC000"/>
    <pageSetUpPr fitToPage="1"/>
  </sheetPr>
  <dimension ref="B1:L50"/>
  <sheetViews>
    <sheetView workbookViewId="0">
      <selection activeCell="B37" sqref="B37"/>
    </sheetView>
  </sheetViews>
  <sheetFormatPr defaultColWidth="9.28515625" defaultRowHeight="12.75"/>
  <cols>
    <col min="1" max="1" width="4.7109375" style="91" customWidth="1"/>
    <col min="2" max="2" width="42.5703125" style="91" customWidth="1"/>
    <col min="3" max="3" width="12.42578125" style="108" customWidth="1"/>
    <col min="4" max="4" width="11.28515625" style="108" customWidth="1"/>
    <col min="5" max="5" width="11.5703125" style="108" customWidth="1"/>
    <col min="6" max="10" width="10.5703125" style="108" customWidth="1"/>
    <col min="11" max="11" width="13.28515625" style="108" customWidth="1"/>
    <col min="12" max="12" width="14.28515625" style="108" customWidth="1"/>
    <col min="13" max="13" width="4.140625" style="91" customWidth="1"/>
    <col min="14" max="256" width="9.28515625" style="91"/>
    <col min="257" max="257" width="8.28515625" style="91" customWidth="1"/>
    <col min="258" max="258" width="42.5703125" style="91" customWidth="1"/>
    <col min="259" max="259" width="12.42578125" style="91" customWidth="1"/>
    <col min="260" max="260" width="11.28515625" style="91" customWidth="1"/>
    <col min="261" max="261" width="11.5703125" style="91" customWidth="1"/>
    <col min="262" max="266" width="10.5703125" style="91" customWidth="1"/>
    <col min="267" max="267" width="13.28515625" style="91" customWidth="1"/>
    <col min="268" max="268" width="14.28515625" style="91" customWidth="1"/>
    <col min="269" max="269" width="4.140625" style="91" customWidth="1"/>
    <col min="270" max="512" width="9.28515625" style="91"/>
    <col min="513" max="513" width="8.28515625" style="91" customWidth="1"/>
    <col min="514" max="514" width="42.5703125" style="91" customWidth="1"/>
    <col min="515" max="515" width="12.42578125" style="91" customWidth="1"/>
    <col min="516" max="516" width="11.28515625" style="91" customWidth="1"/>
    <col min="517" max="517" width="11.5703125" style="91" customWidth="1"/>
    <col min="518" max="522" width="10.5703125" style="91" customWidth="1"/>
    <col min="523" max="523" width="13.28515625" style="91" customWidth="1"/>
    <col min="524" max="524" width="14.28515625" style="91" customWidth="1"/>
    <col min="525" max="525" width="4.140625" style="91" customWidth="1"/>
    <col min="526" max="768" width="9.28515625" style="91"/>
    <col min="769" max="769" width="8.28515625" style="91" customWidth="1"/>
    <col min="770" max="770" width="42.5703125" style="91" customWidth="1"/>
    <col min="771" max="771" width="12.42578125" style="91" customWidth="1"/>
    <col min="772" max="772" width="11.28515625" style="91" customWidth="1"/>
    <col min="773" max="773" width="11.5703125" style="91" customWidth="1"/>
    <col min="774" max="778" width="10.5703125" style="91" customWidth="1"/>
    <col min="779" max="779" width="13.28515625" style="91" customWidth="1"/>
    <col min="780" max="780" width="14.28515625" style="91" customWidth="1"/>
    <col min="781" max="781" width="4.140625" style="91" customWidth="1"/>
    <col min="782" max="1024" width="9.28515625" style="91"/>
    <col min="1025" max="1025" width="8.28515625" style="91" customWidth="1"/>
    <col min="1026" max="1026" width="42.5703125" style="91" customWidth="1"/>
    <col min="1027" max="1027" width="12.42578125" style="91" customWidth="1"/>
    <col min="1028" max="1028" width="11.28515625" style="91" customWidth="1"/>
    <col min="1029" max="1029" width="11.5703125" style="91" customWidth="1"/>
    <col min="1030" max="1034" width="10.5703125" style="91" customWidth="1"/>
    <col min="1035" max="1035" width="13.28515625" style="91" customWidth="1"/>
    <col min="1036" max="1036" width="14.28515625" style="91" customWidth="1"/>
    <col min="1037" max="1037" width="4.140625" style="91" customWidth="1"/>
    <col min="1038" max="1280" width="9.28515625" style="91"/>
    <col min="1281" max="1281" width="8.28515625" style="91" customWidth="1"/>
    <col min="1282" max="1282" width="42.5703125" style="91" customWidth="1"/>
    <col min="1283" max="1283" width="12.42578125" style="91" customWidth="1"/>
    <col min="1284" max="1284" width="11.28515625" style="91" customWidth="1"/>
    <col min="1285" max="1285" width="11.5703125" style="91" customWidth="1"/>
    <col min="1286" max="1290" width="10.5703125" style="91" customWidth="1"/>
    <col min="1291" max="1291" width="13.28515625" style="91" customWidth="1"/>
    <col min="1292" max="1292" width="14.28515625" style="91" customWidth="1"/>
    <col min="1293" max="1293" width="4.140625" style="91" customWidth="1"/>
    <col min="1294" max="1536" width="9.28515625" style="91"/>
    <col min="1537" max="1537" width="8.28515625" style="91" customWidth="1"/>
    <col min="1538" max="1538" width="42.5703125" style="91" customWidth="1"/>
    <col min="1539" max="1539" width="12.42578125" style="91" customWidth="1"/>
    <col min="1540" max="1540" width="11.28515625" style="91" customWidth="1"/>
    <col min="1541" max="1541" width="11.5703125" style="91" customWidth="1"/>
    <col min="1542" max="1546" width="10.5703125" style="91" customWidth="1"/>
    <col min="1547" max="1547" width="13.28515625" style="91" customWidth="1"/>
    <col min="1548" max="1548" width="14.28515625" style="91" customWidth="1"/>
    <col min="1549" max="1549" width="4.140625" style="91" customWidth="1"/>
    <col min="1550" max="1792" width="9.28515625" style="91"/>
    <col min="1793" max="1793" width="8.28515625" style="91" customWidth="1"/>
    <col min="1794" max="1794" width="42.5703125" style="91" customWidth="1"/>
    <col min="1795" max="1795" width="12.42578125" style="91" customWidth="1"/>
    <col min="1796" max="1796" width="11.28515625" style="91" customWidth="1"/>
    <col min="1797" max="1797" width="11.5703125" style="91" customWidth="1"/>
    <col min="1798" max="1802" width="10.5703125" style="91" customWidth="1"/>
    <col min="1803" max="1803" width="13.28515625" style="91" customWidth="1"/>
    <col min="1804" max="1804" width="14.28515625" style="91" customWidth="1"/>
    <col min="1805" max="1805" width="4.140625" style="91" customWidth="1"/>
    <col min="1806" max="2048" width="9.28515625" style="91"/>
    <col min="2049" max="2049" width="8.28515625" style="91" customWidth="1"/>
    <col min="2050" max="2050" width="42.5703125" style="91" customWidth="1"/>
    <col min="2051" max="2051" width="12.42578125" style="91" customWidth="1"/>
    <col min="2052" max="2052" width="11.28515625" style="91" customWidth="1"/>
    <col min="2053" max="2053" width="11.5703125" style="91" customWidth="1"/>
    <col min="2054" max="2058" width="10.5703125" style="91" customWidth="1"/>
    <col min="2059" max="2059" width="13.28515625" style="91" customWidth="1"/>
    <col min="2060" max="2060" width="14.28515625" style="91" customWidth="1"/>
    <col min="2061" max="2061" width="4.140625" style="91" customWidth="1"/>
    <col min="2062" max="2304" width="9.28515625" style="91"/>
    <col min="2305" max="2305" width="8.28515625" style="91" customWidth="1"/>
    <col min="2306" max="2306" width="42.5703125" style="91" customWidth="1"/>
    <col min="2307" max="2307" width="12.42578125" style="91" customWidth="1"/>
    <col min="2308" max="2308" width="11.28515625" style="91" customWidth="1"/>
    <col min="2309" max="2309" width="11.5703125" style="91" customWidth="1"/>
    <col min="2310" max="2314" width="10.5703125" style="91" customWidth="1"/>
    <col min="2315" max="2315" width="13.28515625" style="91" customWidth="1"/>
    <col min="2316" max="2316" width="14.28515625" style="91" customWidth="1"/>
    <col min="2317" max="2317" width="4.140625" style="91" customWidth="1"/>
    <col min="2318" max="2560" width="9.28515625" style="91"/>
    <col min="2561" max="2561" width="8.28515625" style="91" customWidth="1"/>
    <col min="2562" max="2562" width="42.5703125" style="91" customWidth="1"/>
    <col min="2563" max="2563" width="12.42578125" style="91" customWidth="1"/>
    <col min="2564" max="2564" width="11.28515625" style="91" customWidth="1"/>
    <col min="2565" max="2565" width="11.5703125" style="91" customWidth="1"/>
    <col min="2566" max="2570" width="10.5703125" style="91" customWidth="1"/>
    <col min="2571" max="2571" width="13.28515625" style="91" customWidth="1"/>
    <col min="2572" max="2572" width="14.28515625" style="91" customWidth="1"/>
    <col min="2573" max="2573" width="4.140625" style="91" customWidth="1"/>
    <col min="2574" max="2816" width="9.28515625" style="91"/>
    <col min="2817" max="2817" width="8.28515625" style="91" customWidth="1"/>
    <col min="2818" max="2818" width="42.5703125" style="91" customWidth="1"/>
    <col min="2819" max="2819" width="12.42578125" style="91" customWidth="1"/>
    <col min="2820" max="2820" width="11.28515625" style="91" customWidth="1"/>
    <col min="2821" max="2821" width="11.5703125" style="91" customWidth="1"/>
    <col min="2822" max="2826" width="10.5703125" style="91" customWidth="1"/>
    <col min="2827" max="2827" width="13.28515625" style="91" customWidth="1"/>
    <col min="2828" max="2828" width="14.28515625" style="91" customWidth="1"/>
    <col min="2829" max="2829" width="4.140625" style="91" customWidth="1"/>
    <col min="2830" max="3072" width="9.28515625" style="91"/>
    <col min="3073" max="3073" width="8.28515625" style="91" customWidth="1"/>
    <col min="3074" max="3074" width="42.5703125" style="91" customWidth="1"/>
    <col min="3075" max="3075" width="12.42578125" style="91" customWidth="1"/>
    <col min="3076" max="3076" width="11.28515625" style="91" customWidth="1"/>
    <col min="3077" max="3077" width="11.5703125" style="91" customWidth="1"/>
    <col min="3078" max="3082" width="10.5703125" style="91" customWidth="1"/>
    <col min="3083" max="3083" width="13.28515625" style="91" customWidth="1"/>
    <col min="3084" max="3084" width="14.28515625" style="91" customWidth="1"/>
    <col min="3085" max="3085" width="4.140625" style="91" customWidth="1"/>
    <col min="3086" max="3328" width="9.28515625" style="91"/>
    <col min="3329" max="3329" width="8.28515625" style="91" customWidth="1"/>
    <col min="3330" max="3330" width="42.5703125" style="91" customWidth="1"/>
    <col min="3331" max="3331" width="12.42578125" style="91" customWidth="1"/>
    <col min="3332" max="3332" width="11.28515625" style="91" customWidth="1"/>
    <col min="3333" max="3333" width="11.5703125" style="91" customWidth="1"/>
    <col min="3334" max="3338" width="10.5703125" style="91" customWidth="1"/>
    <col min="3339" max="3339" width="13.28515625" style="91" customWidth="1"/>
    <col min="3340" max="3340" width="14.28515625" style="91" customWidth="1"/>
    <col min="3341" max="3341" width="4.140625" style="91" customWidth="1"/>
    <col min="3342" max="3584" width="9.28515625" style="91"/>
    <col min="3585" max="3585" width="8.28515625" style="91" customWidth="1"/>
    <col min="3586" max="3586" width="42.5703125" style="91" customWidth="1"/>
    <col min="3587" max="3587" width="12.42578125" style="91" customWidth="1"/>
    <col min="3588" max="3588" width="11.28515625" style="91" customWidth="1"/>
    <col min="3589" max="3589" width="11.5703125" style="91" customWidth="1"/>
    <col min="3590" max="3594" width="10.5703125" style="91" customWidth="1"/>
    <col min="3595" max="3595" width="13.28515625" style="91" customWidth="1"/>
    <col min="3596" max="3596" width="14.28515625" style="91" customWidth="1"/>
    <col min="3597" max="3597" width="4.140625" style="91" customWidth="1"/>
    <col min="3598" max="3840" width="9.28515625" style="91"/>
    <col min="3841" max="3841" width="8.28515625" style="91" customWidth="1"/>
    <col min="3842" max="3842" width="42.5703125" style="91" customWidth="1"/>
    <col min="3843" max="3843" width="12.42578125" style="91" customWidth="1"/>
    <col min="3844" max="3844" width="11.28515625" style="91" customWidth="1"/>
    <col min="3845" max="3845" width="11.5703125" style="91" customWidth="1"/>
    <col min="3846" max="3850" width="10.5703125" style="91" customWidth="1"/>
    <col min="3851" max="3851" width="13.28515625" style="91" customWidth="1"/>
    <col min="3852" max="3852" width="14.28515625" style="91" customWidth="1"/>
    <col min="3853" max="3853" width="4.140625" style="91" customWidth="1"/>
    <col min="3854" max="4096" width="9.28515625" style="91"/>
    <col min="4097" max="4097" width="8.28515625" style="91" customWidth="1"/>
    <col min="4098" max="4098" width="42.5703125" style="91" customWidth="1"/>
    <col min="4099" max="4099" width="12.42578125" style="91" customWidth="1"/>
    <col min="4100" max="4100" width="11.28515625" style="91" customWidth="1"/>
    <col min="4101" max="4101" width="11.5703125" style="91" customWidth="1"/>
    <col min="4102" max="4106" width="10.5703125" style="91" customWidth="1"/>
    <col min="4107" max="4107" width="13.28515625" style="91" customWidth="1"/>
    <col min="4108" max="4108" width="14.28515625" style="91" customWidth="1"/>
    <col min="4109" max="4109" width="4.140625" style="91" customWidth="1"/>
    <col min="4110" max="4352" width="9.28515625" style="91"/>
    <col min="4353" max="4353" width="8.28515625" style="91" customWidth="1"/>
    <col min="4354" max="4354" width="42.5703125" style="91" customWidth="1"/>
    <col min="4355" max="4355" width="12.42578125" style="91" customWidth="1"/>
    <col min="4356" max="4356" width="11.28515625" style="91" customWidth="1"/>
    <col min="4357" max="4357" width="11.5703125" style="91" customWidth="1"/>
    <col min="4358" max="4362" width="10.5703125" style="91" customWidth="1"/>
    <col min="4363" max="4363" width="13.28515625" style="91" customWidth="1"/>
    <col min="4364" max="4364" width="14.28515625" style="91" customWidth="1"/>
    <col min="4365" max="4365" width="4.140625" style="91" customWidth="1"/>
    <col min="4366" max="4608" width="9.28515625" style="91"/>
    <col min="4609" max="4609" width="8.28515625" style="91" customWidth="1"/>
    <col min="4610" max="4610" width="42.5703125" style="91" customWidth="1"/>
    <col min="4611" max="4611" width="12.42578125" style="91" customWidth="1"/>
    <col min="4612" max="4612" width="11.28515625" style="91" customWidth="1"/>
    <col min="4613" max="4613" width="11.5703125" style="91" customWidth="1"/>
    <col min="4614" max="4618" width="10.5703125" style="91" customWidth="1"/>
    <col min="4619" max="4619" width="13.28515625" style="91" customWidth="1"/>
    <col min="4620" max="4620" width="14.28515625" style="91" customWidth="1"/>
    <col min="4621" max="4621" width="4.140625" style="91" customWidth="1"/>
    <col min="4622" max="4864" width="9.28515625" style="91"/>
    <col min="4865" max="4865" width="8.28515625" style="91" customWidth="1"/>
    <col min="4866" max="4866" width="42.5703125" style="91" customWidth="1"/>
    <col min="4867" max="4867" width="12.42578125" style="91" customWidth="1"/>
    <col min="4868" max="4868" width="11.28515625" style="91" customWidth="1"/>
    <col min="4869" max="4869" width="11.5703125" style="91" customWidth="1"/>
    <col min="4870" max="4874" width="10.5703125" style="91" customWidth="1"/>
    <col min="4875" max="4875" width="13.28515625" style="91" customWidth="1"/>
    <col min="4876" max="4876" width="14.28515625" style="91" customWidth="1"/>
    <col min="4877" max="4877" width="4.140625" style="91" customWidth="1"/>
    <col min="4878" max="5120" width="9.28515625" style="91"/>
    <col min="5121" max="5121" width="8.28515625" style="91" customWidth="1"/>
    <col min="5122" max="5122" width="42.5703125" style="91" customWidth="1"/>
    <col min="5123" max="5123" width="12.42578125" style="91" customWidth="1"/>
    <col min="5124" max="5124" width="11.28515625" style="91" customWidth="1"/>
    <col min="5125" max="5125" width="11.5703125" style="91" customWidth="1"/>
    <col min="5126" max="5130" width="10.5703125" style="91" customWidth="1"/>
    <col min="5131" max="5131" width="13.28515625" style="91" customWidth="1"/>
    <col min="5132" max="5132" width="14.28515625" style="91" customWidth="1"/>
    <col min="5133" max="5133" width="4.140625" style="91" customWidth="1"/>
    <col min="5134" max="5376" width="9.28515625" style="91"/>
    <col min="5377" max="5377" width="8.28515625" style="91" customWidth="1"/>
    <col min="5378" max="5378" width="42.5703125" style="91" customWidth="1"/>
    <col min="5379" max="5379" width="12.42578125" style="91" customWidth="1"/>
    <col min="5380" max="5380" width="11.28515625" style="91" customWidth="1"/>
    <col min="5381" max="5381" width="11.5703125" style="91" customWidth="1"/>
    <col min="5382" max="5386" width="10.5703125" style="91" customWidth="1"/>
    <col min="5387" max="5387" width="13.28515625" style="91" customWidth="1"/>
    <col min="5388" max="5388" width="14.28515625" style="91" customWidth="1"/>
    <col min="5389" max="5389" width="4.140625" style="91" customWidth="1"/>
    <col min="5390" max="5632" width="9.28515625" style="91"/>
    <col min="5633" max="5633" width="8.28515625" style="91" customWidth="1"/>
    <col min="5634" max="5634" width="42.5703125" style="91" customWidth="1"/>
    <col min="5635" max="5635" width="12.42578125" style="91" customWidth="1"/>
    <col min="5636" max="5636" width="11.28515625" style="91" customWidth="1"/>
    <col min="5637" max="5637" width="11.5703125" style="91" customWidth="1"/>
    <col min="5638" max="5642" width="10.5703125" style="91" customWidth="1"/>
    <col min="5643" max="5643" width="13.28515625" style="91" customWidth="1"/>
    <col min="5644" max="5644" width="14.28515625" style="91" customWidth="1"/>
    <col min="5645" max="5645" width="4.140625" style="91" customWidth="1"/>
    <col min="5646" max="5888" width="9.28515625" style="91"/>
    <col min="5889" max="5889" width="8.28515625" style="91" customWidth="1"/>
    <col min="5890" max="5890" width="42.5703125" style="91" customWidth="1"/>
    <col min="5891" max="5891" width="12.42578125" style="91" customWidth="1"/>
    <col min="5892" max="5892" width="11.28515625" style="91" customWidth="1"/>
    <col min="5893" max="5893" width="11.5703125" style="91" customWidth="1"/>
    <col min="5894" max="5898" width="10.5703125" style="91" customWidth="1"/>
    <col min="5899" max="5899" width="13.28515625" style="91" customWidth="1"/>
    <col min="5900" max="5900" width="14.28515625" style="91" customWidth="1"/>
    <col min="5901" max="5901" width="4.140625" style="91" customWidth="1"/>
    <col min="5902" max="6144" width="9.28515625" style="91"/>
    <col min="6145" max="6145" width="8.28515625" style="91" customWidth="1"/>
    <col min="6146" max="6146" width="42.5703125" style="91" customWidth="1"/>
    <col min="6147" max="6147" width="12.42578125" style="91" customWidth="1"/>
    <col min="6148" max="6148" width="11.28515625" style="91" customWidth="1"/>
    <col min="6149" max="6149" width="11.5703125" style="91" customWidth="1"/>
    <col min="6150" max="6154" width="10.5703125" style="91" customWidth="1"/>
    <col min="6155" max="6155" width="13.28515625" style="91" customWidth="1"/>
    <col min="6156" max="6156" width="14.28515625" style="91" customWidth="1"/>
    <col min="6157" max="6157" width="4.140625" style="91" customWidth="1"/>
    <col min="6158" max="6400" width="9.28515625" style="91"/>
    <col min="6401" max="6401" width="8.28515625" style="91" customWidth="1"/>
    <col min="6402" max="6402" width="42.5703125" style="91" customWidth="1"/>
    <col min="6403" max="6403" width="12.42578125" style="91" customWidth="1"/>
    <col min="6404" max="6404" width="11.28515625" style="91" customWidth="1"/>
    <col min="6405" max="6405" width="11.5703125" style="91" customWidth="1"/>
    <col min="6406" max="6410" width="10.5703125" style="91" customWidth="1"/>
    <col min="6411" max="6411" width="13.28515625" style="91" customWidth="1"/>
    <col min="6412" max="6412" width="14.28515625" style="91" customWidth="1"/>
    <col min="6413" max="6413" width="4.140625" style="91" customWidth="1"/>
    <col min="6414" max="6656" width="9.28515625" style="91"/>
    <col min="6657" max="6657" width="8.28515625" style="91" customWidth="1"/>
    <col min="6658" max="6658" width="42.5703125" style="91" customWidth="1"/>
    <col min="6659" max="6659" width="12.42578125" style="91" customWidth="1"/>
    <col min="6660" max="6660" width="11.28515625" style="91" customWidth="1"/>
    <col min="6661" max="6661" width="11.5703125" style="91" customWidth="1"/>
    <col min="6662" max="6666" width="10.5703125" style="91" customWidth="1"/>
    <col min="6667" max="6667" width="13.28515625" style="91" customWidth="1"/>
    <col min="6668" max="6668" width="14.28515625" style="91" customWidth="1"/>
    <col min="6669" max="6669" width="4.140625" style="91" customWidth="1"/>
    <col min="6670" max="6912" width="9.28515625" style="91"/>
    <col min="6913" max="6913" width="8.28515625" style="91" customWidth="1"/>
    <col min="6914" max="6914" width="42.5703125" style="91" customWidth="1"/>
    <col min="6915" max="6915" width="12.42578125" style="91" customWidth="1"/>
    <col min="6916" max="6916" width="11.28515625" style="91" customWidth="1"/>
    <col min="6917" max="6917" width="11.5703125" style="91" customWidth="1"/>
    <col min="6918" max="6922" width="10.5703125" style="91" customWidth="1"/>
    <col min="6923" max="6923" width="13.28515625" style="91" customWidth="1"/>
    <col min="6924" max="6924" width="14.28515625" style="91" customWidth="1"/>
    <col min="6925" max="6925" width="4.140625" style="91" customWidth="1"/>
    <col min="6926" max="7168" width="9.28515625" style="91"/>
    <col min="7169" max="7169" width="8.28515625" style="91" customWidth="1"/>
    <col min="7170" max="7170" width="42.5703125" style="91" customWidth="1"/>
    <col min="7171" max="7171" width="12.42578125" style="91" customWidth="1"/>
    <col min="7172" max="7172" width="11.28515625" style="91" customWidth="1"/>
    <col min="7173" max="7173" width="11.5703125" style="91" customWidth="1"/>
    <col min="7174" max="7178" width="10.5703125" style="91" customWidth="1"/>
    <col min="7179" max="7179" width="13.28515625" style="91" customWidth="1"/>
    <col min="7180" max="7180" width="14.28515625" style="91" customWidth="1"/>
    <col min="7181" max="7181" width="4.140625" style="91" customWidth="1"/>
    <col min="7182" max="7424" width="9.28515625" style="91"/>
    <col min="7425" max="7425" width="8.28515625" style="91" customWidth="1"/>
    <col min="7426" max="7426" width="42.5703125" style="91" customWidth="1"/>
    <col min="7427" max="7427" width="12.42578125" style="91" customWidth="1"/>
    <col min="7428" max="7428" width="11.28515625" style="91" customWidth="1"/>
    <col min="7429" max="7429" width="11.5703125" style="91" customWidth="1"/>
    <col min="7430" max="7434" width="10.5703125" style="91" customWidth="1"/>
    <col min="7435" max="7435" width="13.28515625" style="91" customWidth="1"/>
    <col min="7436" max="7436" width="14.28515625" style="91" customWidth="1"/>
    <col min="7437" max="7437" width="4.140625" style="91" customWidth="1"/>
    <col min="7438" max="7680" width="9.28515625" style="91"/>
    <col min="7681" max="7681" width="8.28515625" style="91" customWidth="1"/>
    <col min="7682" max="7682" width="42.5703125" style="91" customWidth="1"/>
    <col min="7683" max="7683" width="12.42578125" style="91" customWidth="1"/>
    <col min="7684" max="7684" width="11.28515625" style="91" customWidth="1"/>
    <col min="7685" max="7685" width="11.5703125" style="91" customWidth="1"/>
    <col min="7686" max="7690" width="10.5703125" style="91" customWidth="1"/>
    <col min="7691" max="7691" width="13.28515625" style="91" customWidth="1"/>
    <col min="7692" max="7692" width="14.28515625" style="91" customWidth="1"/>
    <col min="7693" max="7693" width="4.140625" style="91" customWidth="1"/>
    <col min="7694" max="7936" width="9.28515625" style="91"/>
    <col min="7937" max="7937" width="8.28515625" style="91" customWidth="1"/>
    <col min="7938" max="7938" width="42.5703125" style="91" customWidth="1"/>
    <col min="7939" max="7939" width="12.42578125" style="91" customWidth="1"/>
    <col min="7940" max="7940" width="11.28515625" style="91" customWidth="1"/>
    <col min="7941" max="7941" width="11.5703125" style="91" customWidth="1"/>
    <col min="7942" max="7946" width="10.5703125" style="91" customWidth="1"/>
    <col min="7947" max="7947" width="13.28515625" style="91" customWidth="1"/>
    <col min="7948" max="7948" width="14.28515625" style="91" customWidth="1"/>
    <col min="7949" max="7949" width="4.140625" style="91" customWidth="1"/>
    <col min="7950" max="8192" width="9.28515625" style="91"/>
    <col min="8193" max="8193" width="8.28515625" style="91" customWidth="1"/>
    <col min="8194" max="8194" width="42.5703125" style="91" customWidth="1"/>
    <col min="8195" max="8195" width="12.42578125" style="91" customWidth="1"/>
    <col min="8196" max="8196" width="11.28515625" style="91" customWidth="1"/>
    <col min="8197" max="8197" width="11.5703125" style="91" customWidth="1"/>
    <col min="8198" max="8202" width="10.5703125" style="91" customWidth="1"/>
    <col min="8203" max="8203" width="13.28515625" style="91" customWidth="1"/>
    <col min="8204" max="8204" width="14.28515625" style="91" customWidth="1"/>
    <col min="8205" max="8205" width="4.140625" style="91" customWidth="1"/>
    <col min="8206" max="8448" width="9.28515625" style="91"/>
    <col min="8449" max="8449" width="8.28515625" style="91" customWidth="1"/>
    <col min="8450" max="8450" width="42.5703125" style="91" customWidth="1"/>
    <col min="8451" max="8451" width="12.42578125" style="91" customWidth="1"/>
    <col min="8452" max="8452" width="11.28515625" style="91" customWidth="1"/>
    <col min="8453" max="8453" width="11.5703125" style="91" customWidth="1"/>
    <col min="8454" max="8458" width="10.5703125" style="91" customWidth="1"/>
    <col min="8459" max="8459" width="13.28515625" style="91" customWidth="1"/>
    <col min="8460" max="8460" width="14.28515625" style="91" customWidth="1"/>
    <col min="8461" max="8461" width="4.140625" style="91" customWidth="1"/>
    <col min="8462" max="8704" width="9.28515625" style="91"/>
    <col min="8705" max="8705" width="8.28515625" style="91" customWidth="1"/>
    <col min="8706" max="8706" width="42.5703125" style="91" customWidth="1"/>
    <col min="8707" max="8707" width="12.42578125" style="91" customWidth="1"/>
    <col min="8708" max="8708" width="11.28515625" style="91" customWidth="1"/>
    <col min="8709" max="8709" width="11.5703125" style="91" customWidth="1"/>
    <col min="8710" max="8714" width="10.5703125" style="91" customWidth="1"/>
    <col min="8715" max="8715" width="13.28515625" style="91" customWidth="1"/>
    <col min="8716" max="8716" width="14.28515625" style="91" customWidth="1"/>
    <col min="8717" max="8717" width="4.140625" style="91" customWidth="1"/>
    <col min="8718" max="8960" width="9.28515625" style="91"/>
    <col min="8961" max="8961" width="8.28515625" style="91" customWidth="1"/>
    <col min="8962" max="8962" width="42.5703125" style="91" customWidth="1"/>
    <col min="8963" max="8963" width="12.42578125" style="91" customWidth="1"/>
    <col min="8964" max="8964" width="11.28515625" style="91" customWidth="1"/>
    <col min="8965" max="8965" width="11.5703125" style="91" customWidth="1"/>
    <col min="8966" max="8970" width="10.5703125" style="91" customWidth="1"/>
    <col min="8971" max="8971" width="13.28515625" style="91" customWidth="1"/>
    <col min="8972" max="8972" width="14.28515625" style="91" customWidth="1"/>
    <col min="8973" max="8973" width="4.140625" style="91" customWidth="1"/>
    <col min="8974" max="9216" width="9.28515625" style="91"/>
    <col min="9217" max="9217" width="8.28515625" style="91" customWidth="1"/>
    <col min="9218" max="9218" width="42.5703125" style="91" customWidth="1"/>
    <col min="9219" max="9219" width="12.42578125" style="91" customWidth="1"/>
    <col min="9220" max="9220" width="11.28515625" style="91" customWidth="1"/>
    <col min="9221" max="9221" width="11.5703125" style="91" customWidth="1"/>
    <col min="9222" max="9226" width="10.5703125" style="91" customWidth="1"/>
    <col min="9227" max="9227" width="13.28515625" style="91" customWidth="1"/>
    <col min="9228" max="9228" width="14.28515625" style="91" customWidth="1"/>
    <col min="9229" max="9229" width="4.140625" style="91" customWidth="1"/>
    <col min="9230" max="9472" width="9.28515625" style="91"/>
    <col min="9473" max="9473" width="8.28515625" style="91" customWidth="1"/>
    <col min="9474" max="9474" width="42.5703125" style="91" customWidth="1"/>
    <col min="9475" max="9475" width="12.42578125" style="91" customWidth="1"/>
    <col min="9476" max="9476" width="11.28515625" style="91" customWidth="1"/>
    <col min="9477" max="9477" width="11.5703125" style="91" customWidth="1"/>
    <col min="9478" max="9482" width="10.5703125" style="91" customWidth="1"/>
    <col min="9483" max="9483" width="13.28515625" style="91" customWidth="1"/>
    <col min="9484" max="9484" width="14.28515625" style="91" customWidth="1"/>
    <col min="9485" max="9485" width="4.140625" style="91" customWidth="1"/>
    <col min="9486" max="9728" width="9.28515625" style="91"/>
    <col min="9729" max="9729" width="8.28515625" style="91" customWidth="1"/>
    <col min="9730" max="9730" width="42.5703125" style="91" customWidth="1"/>
    <col min="9731" max="9731" width="12.42578125" style="91" customWidth="1"/>
    <col min="9732" max="9732" width="11.28515625" style="91" customWidth="1"/>
    <col min="9733" max="9733" width="11.5703125" style="91" customWidth="1"/>
    <col min="9734" max="9738" width="10.5703125" style="91" customWidth="1"/>
    <col min="9739" max="9739" width="13.28515625" style="91" customWidth="1"/>
    <col min="9740" max="9740" width="14.28515625" style="91" customWidth="1"/>
    <col min="9741" max="9741" width="4.140625" style="91" customWidth="1"/>
    <col min="9742" max="9984" width="9.28515625" style="91"/>
    <col min="9985" max="9985" width="8.28515625" style="91" customWidth="1"/>
    <col min="9986" max="9986" width="42.5703125" style="91" customWidth="1"/>
    <col min="9987" max="9987" width="12.42578125" style="91" customWidth="1"/>
    <col min="9988" max="9988" width="11.28515625" style="91" customWidth="1"/>
    <col min="9989" max="9989" width="11.5703125" style="91" customWidth="1"/>
    <col min="9990" max="9994" width="10.5703125" style="91" customWidth="1"/>
    <col min="9995" max="9995" width="13.28515625" style="91" customWidth="1"/>
    <col min="9996" max="9996" width="14.28515625" style="91" customWidth="1"/>
    <col min="9997" max="9997" width="4.140625" style="91" customWidth="1"/>
    <col min="9998" max="10240" width="9.28515625" style="91"/>
    <col min="10241" max="10241" width="8.28515625" style="91" customWidth="1"/>
    <col min="10242" max="10242" width="42.5703125" style="91" customWidth="1"/>
    <col min="10243" max="10243" width="12.42578125" style="91" customWidth="1"/>
    <col min="10244" max="10244" width="11.28515625" style="91" customWidth="1"/>
    <col min="10245" max="10245" width="11.5703125" style="91" customWidth="1"/>
    <col min="10246" max="10250" width="10.5703125" style="91" customWidth="1"/>
    <col min="10251" max="10251" width="13.28515625" style="91" customWidth="1"/>
    <col min="10252" max="10252" width="14.28515625" style="91" customWidth="1"/>
    <col min="10253" max="10253" width="4.140625" style="91" customWidth="1"/>
    <col min="10254" max="10496" width="9.28515625" style="91"/>
    <col min="10497" max="10497" width="8.28515625" style="91" customWidth="1"/>
    <col min="10498" max="10498" width="42.5703125" style="91" customWidth="1"/>
    <col min="10499" max="10499" width="12.42578125" style="91" customWidth="1"/>
    <col min="10500" max="10500" width="11.28515625" style="91" customWidth="1"/>
    <col min="10501" max="10501" width="11.5703125" style="91" customWidth="1"/>
    <col min="10502" max="10506" width="10.5703125" style="91" customWidth="1"/>
    <col min="10507" max="10507" width="13.28515625" style="91" customWidth="1"/>
    <col min="10508" max="10508" width="14.28515625" style="91" customWidth="1"/>
    <col min="10509" max="10509" width="4.140625" style="91" customWidth="1"/>
    <col min="10510" max="10752" width="9.28515625" style="91"/>
    <col min="10753" max="10753" width="8.28515625" style="91" customWidth="1"/>
    <col min="10754" max="10754" width="42.5703125" style="91" customWidth="1"/>
    <col min="10755" max="10755" width="12.42578125" style="91" customWidth="1"/>
    <col min="10756" max="10756" width="11.28515625" style="91" customWidth="1"/>
    <col min="10757" max="10757" width="11.5703125" style="91" customWidth="1"/>
    <col min="10758" max="10762" width="10.5703125" style="91" customWidth="1"/>
    <col min="10763" max="10763" width="13.28515625" style="91" customWidth="1"/>
    <col min="10764" max="10764" width="14.28515625" style="91" customWidth="1"/>
    <col min="10765" max="10765" width="4.140625" style="91" customWidth="1"/>
    <col min="10766" max="11008" width="9.28515625" style="91"/>
    <col min="11009" max="11009" width="8.28515625" style="91" customWidth="1"/>
    <col min="11010" max="11010" width="42.5703125" style="91" customWidth="1"/>
    <col min="11011" max="11011" width="12.42578125" style="91" customWidth="1"/>
    <col min="11012" max="11012" width="11.28515625" style="91" customWidth="1"/>
    <col min="11013" max="11013" width="11.5703125" style="91" customWidth="1"/>
    <col min="11014" max="11018" width="10.5703125" style="91" customWidth="1"/>
    <col min="11019" max="11019" width="13.28515625" style="91" customWidth="1"/>
    <col min="11020" max="11020" width="14.28515625" style="91" customWidth="1"/>
    <col min="11021" max="11021" width="4.140625" style="91" customWidth="1"/>
    <col min="11022" max="11264" width="9.28515625" style="91"/>
    <col min="11265" max="11265" width="8.28515625" style="91" customWidth="1"/>
    <col min="11266" max="11266" width="42.5703125" style="91" customWidth="1"/>
    <col min="11267" max="11267" width="12.42578125" style="91" customWidth="1"/>
    <col min="11268" max="11268" width="11.28515625" style="91" customWidth="1"/>
    <col min="11269" max="11269" width="11.5703125" style="91" customWidth="1"/>
    <col min="11270" max="11274" width="10.5703125" style="91" customWidth="1"/>
    <col min="11275" max="11275" width="13.28515625" style="91" customWidth="1"/>
    <col min="11276" max="11276" width="14.28515625" style="91" customWidth="1"/>
    <col min="11277" max="11277" width="4.140625" style="91" customWidth="1"/>
    <col min="11278" max="11520" width="9.28515625" style="91"/>
    <col min="11521" max="11521" width="8.28515625" style="91" customWidth="1"/>
    <col min="11522" max="11522" width="42.5703125" style="91" customWidth="1"/>
    <col min="11523" max="11523" width="12.42578125" style="91" customWidth="1"/>
    <col min="11524" max="11524" width="11.28515625" style="91" customWidth="1"/>
    <col min="11525" max="11525" width="11.5703125" style="91" customWidth="1"/>
    <col min="11526" max="11530" width="10.5703125" style="91" customWidth="1"/>
    <col min="11531" max="11531" width="13.28515625" style="91" customWidth="1"/>
    <col min="11532" max="11532" width="14.28515625" style="91" customWidth="1"/>
    <col min="11533" max="11533" width="4.140625" style="91" customWidth="1"/>
    <col min="11534" max="11776" width="9.28515625" style="91"/>
    <col min="11777" max="11777" width="8.28515625" style="91" customWidth="1"/>
    <col min="11778" max="11778" width="42.5703125" style="91" customWidth="1"/>
    <col min="11779" max="11779" width="12.42578125" style="91" customWidth="1"/>
    <col min="11780" max="11780" width="11.28515625" style="91" customWidth="1"/>
    <col min="11781" max="11781" width="11.5703125" style="91" customWidth="1"/>
    <col min="11782" max="11786" width="10.5703125" style="91" customWidth="1"/>
    <col min="11787" max="11787" width="13.28515625" style="91" customWidth="1"/>
    <col min="11788" max="11788" width="14.28515625" style="91" customWidth="1"/>
    <col min="11789" max="11789" width="4.140625" style="91" customWidth="1"/>
    <col min="11790" max="12032" width="9.28515625" style="91"/>
    <col min="12033" max="12033" width="8.28515625" style="91" customWidth="1"/>
    <col min="12034" max="12034" width="42.5703125" style="91" customWidth="1"/>
    <col min="12035" max="12035" width="12.42578125" style="91" customWidth="1"/>
    <col min="12036" max="12036" width="11.28515625" style="91" customWidth="1"/>
    <col min="12037" max="12037" width="11.5703125" style="91" customWidth="1"/>
    <col min="12038" max="12042" width="10.5703125" style="91" customWidth="1"/>
    <col min="12043" max="12043" width="13.28515625" style="91" customWidth="1"/>
    <col min="12044" max="12044" width="14.28515625" style="91" customWidth="1"/>
    <col min="12045" max="12045" width="4.140625" style="91" customWidth="1"/>
    <col min="12046" max="12288" width="9.28515625" style="91"/>
    <col min="12289" max="12289" width="8.28515625" style="91" customWidth="1"/>
    <col min="12290" max="12290" width="42.5703125" style="91" customWidth="1"/>
    <col min="12291" max="12291" width="12.42578125" style="91" customWidth="1"/>
    <col min="12292" max="12292" width="11.28515625" style="91" customWidth="1"/>
    <col min="12293" max="12293" width="11.5703125" style="91" customWidth="1"/>
    <col min="12294" max="12298" width="10.5703125" style="91" customWidth="1"/>
    <col min="12299" max="12299" width="13.28515625" style="91" customWidth="1"/>
    <col min="12300" max="12300" width="14.28515625" style="91" customWidth="1"/>
    <col min="12301" max="12301" width="4.140625" style="91" customWidth="1"/>
    <col min="12302" max="12544" width="9.28515625" style="91"/>
    <col min="12545" max="12545" width="8.28515625" style="91" customWidth="1"/>
    <col min="12546" max="12546" width="42.5703125" style="91" customWidth="1"/>
    <col min="12547" max="12547" width="12.42578125" style="91" customWidth="1"/>
    <col min="12548" max="12548" width="11.28515625" style="91" customWidth="1"/>
    <col min="12549" max="12549" width="11.5703125" style="91" customWidth="1"/>
    <col min="12550" max="12554" width="10.5703125" style="91" customWidth="1"/>
    <col min="12555" max="12555" width="13.28515625" style="91" customWidth="1"/>
    <col min="12556" max="12556" width="14.28515625" style="91" customWidth="1"/>
    <col min="12557" max="12557" width="4.140625" style="91" customWidth="1"/>
    <col min="12558" max="12800" width="9.28515625" style="91"/>
    <col min="12801" max="12801" width="8.28515625" style="91" customWidth="1"/>
    <col min="12802" max="12802" width="42.5703125" style="91" customWidth="1"/>
    <col min="12803" max="12803" width="12.42578125" style="91" customWidth="1"/>
    <col min="12804" max="12804" width="11.28515625" style="91" customWidth="1"/>
    <col min="12805" max="12805" width="11.5703125" style="91" customWidth="1"/>
    <col min="12806" max="12810" width="10.5703125" style="91" customWidth="1"/>
    <col min="12811" max="12811" width="13.28515625" style="91" customWidth="1"/>
    <col min="12812" max="12812" width="14.28515625" style="91" customWidth="1"/>
    <col min="12813" max="12813" width="4.140625" style="91" customWidth="1"/>
    <col min="12814" max="13056" width="9.28515625" style="91"/>
    <col min="13057" max="13057" width="8.28515625" style="91" customWidth="1"/>
    <col min="13058" max="13058" width="42.5703125" style="91" customWidth="1"/>
    <col min="13059" max="13059" width="12.42578125" style="91" customWidth="1"/>
    <col min="13060" max="13060" width="11.28515625" style="91" customWidth="1"/>
    <col min="13061" max="13061" width="11.5703125" style="91" customWidth="1"/>
    <col min="13062" max="13066" width="10.5703125" style="91" customWidth="1"/>
    <col min="13067" max="13067" width="13.28515625" style="91" customWidth="1"/>
    <col min="13068" max="13068" width="14.28515625" style="91" customWidth="1"/>
    <col min="13069" max="13069" width="4.140625" style="91" customWidth="1"/>
    <col min="13070" max="13312" width="9.28515625" style="91"/>
    <col min="13313" max="13313" width="8.28515625" style="91" customWidth="1"/>
    <col min="13314" max="13314" width="42.5703125" style="91" customWidth="1"/>
    <col min="13315" max="13315" width="12.42578125" style="91" customWidth="1"/>
    <col min="13316" max="13316" width="11.28515625" style="91" customWidth="1"/>
    <col min="13317" max="13317" width="11.5703125" style="91" customWidth="1"/>
    <col min="13318" max="13322" width="10.5703125" style="91" customWidth="1"/>
    <col min="13323" max="13323" width="13.28515625" style="91" customWidth="1"/>
    <col min="13324" max="13324" width="14.28515625" style="91" customWidth="1"/>
    <col min="13325" max="13325" width="4.140625" style="91" customWidth="1"/>
    <col min="13326" max="13568" width="9.28515625" style="91"/>
    <col min="13569" max="13569" width="8.28515625" style="91" customWidth="1"/>
    <col min="13570" max="13570" width="42.5703125" style="91" customWidth="1"/>
    <col min="13571" max="13571" width="12.42578125" style="91" customWidth="1"/>
    <col min="13572" max="13572" width="11.28515625" style="91" customWidth="1"/>
    <col min="13573" max="13573" width="11.5703125" style="91" customWidth="1"/>
    <col min="13574" max="13578" width="10.5703125" style="91" customWidth="1"/>
    <col min="13579" max="13579" width="13.28515625" style="91" customWidth="1"/>
    <col min="13580" max="13580" width="14.28515625" style="91" customWidth="1"/>
    <col min="13581" max="13581" width="4.140625" style="91" customWidth="1"/>
    <col min="13582" max="13824" width="9.28515625" style="91"/>
    <col min="13825" max="13825" width="8.28515625" style="91" customWidth="1"/>
    <col min="13826" max="13826" width="42.5703125" style="91" customWidth="1"/>
    <col min="13827" max="13827" width="12.42578125" style="91" customWidth="1"/>
    <col min="13828" max="13828" width="11.28515625" style="91" customWidth="1"/>
    <col min="13829" max="13829" width="11.5703125" style="91" customWidth="1"/>
    <col min="13830" max="13834" width="10.5703125" style="91" customWidth="1"/>
    <col min="13835" max="13835" width="13.28515625" style="91" customWidth="1"/>
    <col min="13836" max="13836" width="14.28515625" style="91" customWidth="1"/>
    <col min="13837" max="13837" width="4.140625" style="91" customWidth="1"/>
    <col min="13838" max="14080" width="9.28515625" style="91"/>
    <col min="14081" max="14081" width="8.28515625" style="91" customWidth="1"/>
    <col min="14082" max="14082" width="42.5703125" style="91" customWidth="1"/>
    <col min="14083" max="14083" width="12.42578125" style="91" customWidth="1"/>
    <col min="14084" max="14084" width="11.28515625" style="91" customWidth="1"/>
    <col min="14085" max="14085" width="11.5703125" style="91" customWidth="1"/>
    <col min="14086" max="14090" width="10.5703125" style="91" customWidth="1"/>
    <col min="14091" max="14091" width="13.28515625" style="91" customWidth="1"/>
    <col min="14092" max="14092" width="14.28515625" style="91" customWidth="1"/>
    <col min="14093" max="14093" width="4.140625" style="91" customWidth="1"/>
    <col min="14094" max="14336" width="9.28515625" style="91"/>
    <col min="14337" max="14337" width="8.28515625" style="91" customWidth="1"/>
    <col min="14338" max="14338" width="42.5703125" style="91" customWidth="1"/>
    <col min="14339" max="14339" width="12.42578125" style="91" customWidth="1"/>
    <col min="14340" max="14340" width="11.28515625" style="91" customWidth="1"/>
    <col min="14341" max="14341" width="11.5703125" style="91" customWidth="1"/>
    <col min="14342" max="14346" width="10.5703125" style="91" customWidth="1"/>
    <col min="14347" max="14347" width="13.28515625" style="91" customWidth="1"/>
    <col min="14348" max="14348" width="14.28515625" style="91" customWidth="1"/>
    <col min="14349" max="14349" width="4.140625" style="91" customWidth="1"/>
    <col min="14350" max="14592" width="9.28515625" style="91"/>
    <col min="14593" max="14593" width="8.28515625" style="91" customWidth="1"/>
    <col min="14594" max="14594" width="42.5703125" style="91" customWidth="1"/>
    <col min="14595" max="14595" width="12.42578125" style="91" customWidth="1"/>
    <col min="14596" max="14596" width="11.28515625" style="91" customWidth="1"/>
    <col min="14597" max="14597" width="11.5703125" style="91" customWidth="1"/>
    <col min="14598" max="14602" width="10.5703125" style="91" customWidth="1"/>
    <col min="14603" max="14603" width="13.28515625" style="91" customWidth="1"/>
    <col min="14604" max="14604" width="14.28515625" style="91" customWidth="1"/>
    <col min="14605" max="14605" width="4.140625" style="91" customWidth="1"/>
    <col min="14606" max="14848" width="9.28515625" style="91"/>
    <col min="14849" max="14849" width="8.28515625" style="91" customWidth="1"/>
    <col min="14850" max="14850" width="42.5703125" style="91" customWidth="1"/>
    <col min="14851" max="14851" width="12.42578125" style="91" customWidth="1"/>
    <col min="14852" max="14852" width="11.28515625" style="91" customWidth="1"/>
    <col min="14853" max="14853" width="11.5703125" style="91" customWidth="1"/>
    <col min="14854" max="14858" width="10.5703125" style="91" customWidth="1"/>
    <col min="14859" max="14859" width="13.28515625" style="91" customWidth="1"/>
    <col min="14860" max="14860" width="14.28515625" style="91" customWidth="1"/>
    <col min="14861" max="14861" width="4.140625" style="91" customWidth="1"/>
    <col min="14862" max="15104" width="9.28515625" style="91"/>
    <col min="15105" max="15105" width="8.28515625" style="91" customWidth="1"/>
    <col min="15106" max="15106" width="42.5703125" style="91" customWidth="1"/>
    <col min="15107" max="15107" width="12.42578125" style="91" customWidth="1"/>
    <col min="15108" max="15108" width="11.28515625" style="91" customWidth="1"/>
    <col min="15109" max="15109" width="11.5703125" style="91" customWidth="1"/>
    <col min="15110" max="15114" width="10.5703125" style="91" customWidth="1"/>
    <col min="15115" max="15115" width="13.28515625" style="91" customWidth="1"/>
    <col min="15116" max="15116" width="14.28515625" style="91" customWidth="1"/>
    <col min="15117" max="15117" width="4.140625" style="91" customWidth="1"/>
    <col min="15118" max="15360" width="9.28515625" style="91"/>
    <col min="15361" max="15361" width="8.28515625" style="91" customWidth="1"/>
    <col min="15362" max="15362" width="42.5703125" style="91" customWidth="1"/>
    <col min="15363" max="15363" width="12.42578125" style="91" customWidth="1"/>
    <col min="15364" max="15364" width="11.28515625" style="91" customWidth="1"/>
    <col min="15365" max="15365" width="11.5703125" style="91" customWidth="1"/>
    <col min="15366" max="15370" width="10.5703125" style="91" customWidth="1"/>
    <col min="15371" max="15371" width="13.28515625" style="91" customWidth="1"/>
    <col min="15372" max="15372" width="14.28515625" style="91" customWidth="1"/>
    <col min="15373" max="15373" width="4.140625" style="91" customWidth="1"/>
    <col min="15374" max="15616" width="9.28515625" style="91"/>
    <col min="15617" max="15617" width="8.28515625" style="91" customWidth="1"/>
    <col min="15618" max="15618" width="42.5703125" style="91" customWidth="1"/>
    <col min="15619" max="15619" width="12.42578125" style="91" customWidth="1"/>
    <col min="15620" max="15620" width="11.28515625" style="91" customWidth="1"/>
    <col min="15621" max="15621" width="11.5703125" style="91" customWidth="1"/>
    <col min="15622" max="15626" width="10.5703125" style="91" customWidth="1"/>
    <col min="15627" max="15627" width="13.28515625" style="91" customWidth="1"/>
    <col min="15628" max="15628" width="14.28515625" style="91" customWidth="1"/>
    <col min="15629" max="15629" width="4.140625" style="91" customWidth="1"/>
    <col min="15630" max="15872" width="9.28515625" style="91"/>
    <col min="15873" max="15873" width="8.28515625" style="91" customWidth="1"/>
    <col min="15874" max="15874" width="42.5703125" style="91" customWidth="1"/>
    <col min="15875" max="15875" width="12.42578125" style="91" customWidth="1"/>
    <col min="15876" max="15876" width="11.28515625" style="91" customWidth="1"/>
    <col min="15877" max="15877" width="11.5703125" style="91" customWidth="1"/>
    <col min="15878" max="15882" width="10.5703125" style="91" customWidth="1"/>
    <col min="15883" max="15883" width="13.28515625" style="91" customWidth="1"/>
    <col min="15884" max="15884" width="14.28515625" style="91" customWidth="1"/>
    <col min="15885" max="15885" width="4.140625" style="91" customWidth="1"/>
    <col min="15886" max="16128" width="9.28515625" style="91"/>
    <col min="16129" max="16129" width="8.28515625" style="91" customWidth="1"/>
    <col min="16130" max="16130" width="42.5703125" style="91" customWidth="1"/>
    <col min="16131" max="16131" width="12.42578125" style="91" customWidth="1"/>
    <col min="16132" max="16132" width="11.28515625" style="91" customWidth="1"/>
    <col min="16133" max="16133" width="11.5703125" style="91" customWidth="1"/>
    <col min="16134" max="16138" width="10.5703125" style="91" customWidth="1"/>
    <col min="16139" max="16139" width="13.28515625" style="91" customWidth="1"/>
    <col min="16140" max="16140" width="14.28515625" style="91" customWidth="1"/>
    <col min="16141" max="16141" width="4.140625" style="91" customWidth="1"/>
    <col min="16142" max="16384" width="9.28515625" style="91"/>
  </cols>
  <sheetData>
    <row r="1" spans="2:12" s="89" customFormat="1">
      <c r="B1" s="165" t="s">
        <v>0</v>
      </c>
      <c r="C1" s="165"/>
      <c r="D1" s="88"/>
      <c r="E1" s="131"/>
      <c r="F1" s="131"/>
      <c r="G1" s="131"/>
      <c r="H1" s="131"/>
      <c r="I1" s="131"/>
      <c r="J1" s="131"/>
      <c r="K1" s="131"/>
      <c r="L1" s="131"/>
    </row>
    <row r="2" spans="2:12" s="89" customFormat="1">
      <c r="B2" s="165" t="s">
        <v>1</v>
      </c>
      <c r="C2" s="165"/>
      <c r="D2" s="88"/>
      <c r="E2" s="131"/>
      <c r="F2" s="131"/>
      <c r="G2" s="131"/>
      <c r="H2" s="131"/>
      <c r="I2" s="131"/>
      <c r="J2" s="131"/>
      <c r="K2" s="131"/>
      <c r="L2" s="131"/>
    </row>
    <row r="3" spans="2:12" s="89" customFormat="1">
      <c r="B3" s="90" t="s">
        <v>2</v>
      </c>
      <c r="C3" s="90"/>
      <c r="D3" s="88"/>
      <c r="E3" s="131"/>
      <c r="F3" s="131"/>
      <c r="G3" s="131"/>
      <c r="H3" s="131"/>
      <c r="I3" s="131"/>
      <c r="J3" s="131"/>
      <c r="K3" s="131"/>
      <c r="L3" s="131"/>
    </row>
    <row r="4" spans="2:12" s="89" customFormat="1">
      <c r="B4" s="90" t="s">
        <v>3</v>
      </c>
      <c r="C4" s="90"/>
      <c r="D4" s="88"/>
      <c r="E4" s="131"/>
      <c r="F4" s="131"/>
      <c r="G4" s="131"/>
      <c r="H4" s="131"/>
      <c r="I4" s="131"/>
      <c r="J4" s="131"/>
      <c r="K4" s="131"/>
      <c r="L4" s="131"/>
    </row>
    <row r="5" spans="2:12" s="89" customFormat="1" ht="9.75" customHeight="1">
      <c r="B5" s="90"/>
      <c r="C5" s="90"/>
      <c r="D5" s="88"/>
      <c r="E5" s="131"/>
      <c r="F5" s="131"/>
      <c r="G5" s="131"/>
      <c r="H5" s="131"/>
      <c r="I5" s="131"/>
      <c r="J5" s="131"/>
      <c r="K5" s="131"/>
      <c r="L5" s="131"/>
    </row>
    <row r="6" spans="2:12" s="89" customFormat="1">
      <c r="B6" s="166" t="s">
        <v>321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2:12" s="89" customFormat="1">
      <c r="B7" s="171" t="s">
        <v>268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</row>
    <row r="8" spans="2:12" ht="63.75" customHeight="1">
      <c r="B8" s="132" t="s">
        <v>322</v>
      </c>
      <c r="C8" s="133" t="s">
        <v>323</v>
      </c>
      <c r="D8" s="133" t="s">
        <v>324</v>
      </c>
      <c r="E8" s="133" t="s">
        <v>325</v>
      </c>
      <c r="F8" s="133" t="s">
        <v>326</v>
      </c>
      <c r="G8" s="133" t="s">
        <v>327</v>
      </c>
      <c r="H8" s="133" t="s">
        <v>328</v>
      </c>
      <c r="I8" s="133" t="s">
        <v>329</v>
      </c>
      <c r="J8" s="133" t="s">
        <v>330</v>
      </c>
      <c r="K8" s="133" t="s">
        <v>331</v>
      </c>
      <c r="L8" s="133" t="s">
        <v>332</v>
      </c>
    </row>
    <row r="9" spans="2:12" ht="12" customHeight="1">
      <c r="B9" s="134" t="s">
        <v>333</v>
      </c>
      <c r="C9" s="135">
        <v>8695000</v>
      </c>
      <c r="D9" s="135"/>
      <c r="E9" s="135"/>
      <c r="F9" s="135"/>
      <c r="G9" s="135"/>
      <c r="H9" s="135"/>
      <c r="I9" s="135"/>
      <c r="J9" s="135"/>
      <c r="K9" s="135">
        <v>-4730820.3744337521</v>
      </c>
      <c r="L9" s="135">
        <v>3964179.6255662502</v>
      </c>
    </row>
    <row r="10" spans="2:12" ht="12" customHeight="1">
      <c r="B10" s="136" t="s">
        <v>334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</row>
    <row r="11" spans="2:12" ht="12" customHeight="1">
      <c r="B11" s="136" t="s">
        <v>335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</row>
    <row r="12" spans="2:12" ht="12" customHeight="1">
      <c r="B12" s="136" t="s">
        <v>336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</row>
    <row r="13" spans="2:12" ht="12" customHeight="1">
      <c r="B13" s="136" t="s">
        <v>337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</row>
    <row r="14" spans="2:12" ht="12" customHeight="1">
      <c r="B14" s="136" t="s">
        <v>338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</row>
    <row r="15" spans="2:12" ht="12" customHeight="1">
      <c r="B15" s="136" t="s">
        <v>339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</row>
    <row r="16" spans="2:12" ht="12" customHeight="1">
      <c r="B16" s="136" t="s">
        <v>340</v>
      </c>
      <c r="C16" s="137"/>
      <c r="D16" s="137"/>
      <c r="E16" s="137"/>
      <c r="F16" s="137"/>
      <c r="G16" s="137"/>
      <c r="H16" s="137"/>
      <c r="I16" s="137"/>
      <c r="J16" s="137"/>
      <c r="K16" s="137">
        <v>165235.15258424424</v>
      </c>
      <c r="L16" s="137">
        <v>165235.15258424424</v>
      </c>
    </row>
    <row r="17" spans="2:12" ht="12" customHeight="1">
      <c r="B17" s="136" t="s">
        <v>341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</row>
    <row r="18" spans="2:12" ht="12" customHeight="1">
      <c r="B18" s="136" t="s">
        <v>342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</row>
    <row r="19" spans="2:12" ht="12" customHeight="1">
      <c r="B19" s="136" t="s">
        <v>343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</row>
    <row r="20" spans="2:12" ht="12" customHeight="1">
      <c r="B20" s="134" t="s">
        <v>344</v>
      </c>
      <c r="C20" s="135">
        <v>8695000</v>
      </c>
      <c r="D20" s="135"/>
      <c r="E20" s="135"/>
      <c r="F20" s="135"/>
      <c r="G20" s="135"/>
      <c r="H20" s="135"/>
      <c r="I20" s="135"/>
      <c r="J20" s="135"/>
      <c r="K20" s="135">
        <v>-4565585.2218495077</v>
      </c>
      <c r="L20" s="135">
        <v>4129414.7781504923</v>
      </c>
    </row>
    <row r="21" spans="2:12" ht="12" customHeight="1">
      <c r="B21" s="138"/>
      <c r="C21" s="139"/>
      <c r="D21" s="139"/>
      <c r="E21" s="139"/>
      <c r="F21" s="139"/>
      <c r="G21" s="139"/>
      <c r="H21" s="139"/>
      <c r="I21" s="139"/>
      <c r="J21" s="139"/>
      <c r="K21" s="139"/>
      <c r="L21" s="139"/>
    </row>
    <row r="22" spans="2:12" ht="12" customHeight="1">
      <c r="B22" s="138"/>
      <c r="C22" s="139"/>
      <c r="D22" s="139"/>
      <c r="E22" s="139"/>
      <c r="F22" s="139"/>
      <c r="G22" s="139"/>
      <c r="H22" s="139"/>
      <c r="I22" s="139"/>
      <c r="J22" s="139"/>
      <c r="K22" s="139"/>
      <c r="L22" s="139"/>
    </row>
    <row r="23" spans="2:12" ht="12" customHeight="1">
      <c r="B23" s="134" t="s">
        <v>345</v>
      </c>
      <c r="C23" s="135">
        <f>+C20</f>
        <v>8695000</v>
      </c>
      <c r="D23" s="135"/>
      <c r="E23" s="135"/>
      <c r="F23" s="135"/>
      <c r="G23" s="135"/>
      <c r="H23" s="135"/>
      <c r="I23" s="135"/>
      <c r="J23" s="135"/>
      <c r="K23" s="135">
        <f>+K20</f>
        <v>-4565585.2218495077</v>
      </c>
      <c r="L23" s="135">
        <f>SUM(C23:K23)</f>
        <v>4129414.7781504923</v>
      </c>
    </row>
    <row r="24" spans="2:12" ht="12" customHeight="1">
      <c r="B24" s="136" t="s">
        <v>346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</row>
    <row r="25" spans="2:12" ht="12" customHeight="1">
      <c r="B25" s="136" t="s">
        <v>335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</row>
    <row r="26" spans="2:12" ht="12" customHeight="1">
      <c r="B26" s="136" t="s">
        <v>336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</row>
    <row r="27" spans="2:12" ht="12" customHeight="1">
      <c r="B27" s="136" t="s">
        <v>347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</row>
    <row r="28" spans="2:12" ht="12" customHeight="1">
      <c r="B28" s="136" t="s">
        <v>338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</row>
    <row r="29" spans="2:12" ht="12" customHeight="1">
      <c r="B29" s="136" t="s">
        <v>348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</row>
    <row r="30" spans="2:12" ht="12" customHeight="1">
      <c r="B30" s="136" t="s">
        <v>349</v>
      </c>
      <c r="C30" s="137"/>
      <c r="D30" s="137"/>
      <c r="E30" s="137"/>
      <c r="F30" s="137"/>
      <c r="G30" s="137"/>
      <c r="H30" s="137"/>
      <c r="I30" s="137"/>
      <c r="J30" s="137"/>
      <c r="K30" s="137">
        <f>+'[3]BU (2)'!E115</f>
        <v>779917.17311113491</v>
      </c>
      <c r="L30" s="137">
        <f>SUM(C30:K30)</f>
        <v>779917.17311113491</v>
      </c>
    </row>
    <row r="31" spans="2:12" ht="12" customHeight="1">
      <c r="B31" s="136" t="s">
        <v>341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</row>
    <row r="32" spans="2:12" ht="12" customHeight="1">
      <c r="B32" s="136" t="s">
        <v>342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</row>
    <row r="33" spans="2:12" ht="12" customHeight="1">
      <c r="B33" s="136" t="s">
        <v>343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</row>
    <row r="34" spans="2:12" ht="12" customHeight="1">
      <c r="B34" s="134" t="s">
        <v>350</v>
      </c>
      <c r="C34" s="135">
        <f>+C23+C31</f>
        <v>8695000</v>
      </c>
      <c r="D34" s="135"/>
      <c r="E34" s="135"/>
      <c r="F34" s="135"/>
      <c r="G34" s="135"/>
      <c r="H34" s="135"/>
      <c r="I34" s="135"/>
      <c r="J34" s="135"/>
      <c r="K34" s="135">
        <f>+K23+K30</f>
        <v>-3785668.0487383725</v>
      </c>
      <c r="L34" s="135">
        <f>SUM(C34:K34)</f>
        <v>4909331.9512616275</v>
      </c>
    </row>
    <row r="35" spans="2:12" ht="7.5" customHeight="1"/>
    <row r="36" spans="2:12" ht="12" customHeight="1">
      <c r="B36" s="35" t="str">
        <f>+'BNT (2)'!C64</f>
        <v>U Podgorici, 01.03.2021</v>
      </c>
      <c r="C36" s="140"/>
      <c r="D36" s="141"/>
      <c r="E36" s="142"/>
      <c r="F36" s="141"/>
      <c r="I36" s="123"/>
    </row>
    <row r="37" spans="2:12" ht="12" customHeight="1">
      <c r="B37" s="143" t="s">
        <v>128</v>
      </c>
      <c r="C37" s="140"/>
      <c r="D37" s="141"/>
      <c r="E37" s="142"/>
      <c r="F37" s="144"/>
      <c r="J37" s="142" t="s">
        <v>129</v>
      </c>
      <c r="K37" s="124"/>
    </row>
    <row r="38" spans="2:12" ht="17.25" customHeight="1">
      <c r="B38" s="126"/>
      <c r="E38" s="121"/>
      <c r="F38" s="121"/>
      <c r="J38" s="126"/>
    </row>
    <row r="39" spans="2:12" ht="12" customHeight="1">
      <c r="B39" s="145"/>
      <c r="C39" s="146"/>
      <c r="D39" s="146"/>
    </row>
    <row r="40" spans="2:12" ht="12" customHeight="1"/>
    <row r="41" spans="2:12" ht="12" customHeight="1"/>
    <row r="42" spans="2:12" ht="12" customHeight="1"/>
    <row r="43" spans="2:12" ht="12" customHeight="1"/>
    <row r="44" spans="2:12" ht="12" customHeight="1"/>
    <row r="45" spans="2:12" ht="12" customHeight="1"/>
    <row r="46" spans="2:12" ht="12" customHeight="1"/>
    <row r="47" spans="2:12" ht="12" customHeight="1"/>
    <row r="48" spans="2:12" ht="12" customHeight="1"/>
    <row r="49" ht="12" customHeight="1"/>
    <row r="50" ht="12" customHeight="1"/>
  </sheetData>
  <mergeCells count="4">
    <mergeCell ref="B1:C1"/>
    <mergeCell ref="B2:C2"/>
    <mergeCell ref="B6:L6"/>
    <mergeCell ref="B7:L7"/>
  </mergeCells>
  <pageMargins left="0.11811023622047245" right="0.11811023622047245" top="0.11811023622047245" bottom="0.11811023622047245" header="0.31496062992125984" footer="0.31496062992125984"/>
  <pageSetup paperSize="9" scale="90" orientation="landscape" horizontalDpi="150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BS-2020</vt:lpstr>
      <vt:lpstr>BU-2020</vt:lpstr>
      <vt:lpstr>BNT (2)</vt:lpstr>
      <vt:lpstr>PNK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Pavlovic</dc:creator>
  <cp:lastModifiedBy>Ivana Pavlovic</cp:lastModifiedBy>
  <cp:lastPrinted>2021-03-01T10:17:37Z</cp:lastPrinted>
  <dcterms:created xsi:type="dcterms:W3CDTF">2021-03-01T10:08:37Z</dcterms:created>
  <dcterms:modified xsi:type="dcterms:W3CDTF">2021-03-01T10:44:11Z</dcterms:modified>
</cp:coreProperties>
</file>