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<sst xmlns="http://schemas.openxmlformats.org/spreadsheetml/2006/main" count="421" uniqueCount="357">
  <si>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</si>
  <si>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</si>
  <si>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</si>
  <si>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</si>
  <si>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</si>
  <si>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</si>
  <si>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</si>
  <si>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</si>
  <si>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</si>
  <si>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</si>
  <si>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</si>
  <si>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</si>
  <si>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</si>
  <si>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</si>
  <si>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</si>
  <si>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</si>
  <si>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</si>
  <si>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</si>
  <si>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</si>
  <si>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</si>
  <si>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</si>
  <si>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</si>
  <si>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</si>
  <si>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</si>
  <si>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</si>
  <si>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</si>
  <si>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</si>
  <si>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</si>
  <si>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</si>
  <si>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</si>
  <si>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</si>
  <si>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</si>
  <si>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</si>
  <si>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</si>
  <si>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</si>
  <si>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</si>
  <si>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</si>
  <si>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</si>
  <si>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</si>
  <si>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</si>
  <si>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</si>
  <si>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</si>
  <si>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</si>
  <si>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</si>
  <si>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</si>
  <si>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</si>
  <si>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</si>
  <si>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</si>
  <si>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</si>
  <si>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</si>
  <si>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</si>
  <si>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</si>
  <si>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</si>
  <si>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</si>
  <si>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</si>
  <si>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</si>
  <si>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</si>
  <si>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</si>
  <si>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</si>
  <si>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</si>
  <si>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</si>
  <si>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</si>
  <si>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</si>
  <si>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</si>
  <si>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</si>
  <si>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</si>
  <si>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</si>
  <si>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</si>
  <si>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</si>
  <si>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</si>
  <si>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</si>
  <si>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</si>
  <si>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</si>
  <si>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</si>
  <si>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</si>
  <si>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</si>
  <si>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</si>
  <si>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</si>
  <si>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</si>
  <si>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</si>
  <si>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</si>
  <si>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</si>
  <si>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</si>
  <si>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</si>
  <si>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</si>
  <si>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</si>
  <si>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</si>
  <si>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</si>
  <si>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</si>
  <si>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</si>
  <si>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</si>
  <si>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</si>
  <si>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</si>
  <si>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</si>
  <si>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</si>
  <si>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</si>
  <si>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</si>
  <si>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</si>
  <si>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</si>
  <si>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</si>
  <si>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</si>
  <si>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</si>
  <si>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</si>
  <si>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</si>
  <si>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</si>
  <si>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</si>
  <si>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</si>
  <si>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</si>
  <si>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</si>
  <si>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</si>
  <si>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</si>
  <si>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</si>
  <si>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</si>
  <si>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</si>
  <si>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</si>
  <si>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</si>
  <si>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</si>
  <si>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</si>
  <si>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</si>
  <si>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</si>
  <si>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</si>
  <si>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</si>
  <si>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</si>
  <si>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</si>
  <si>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</si>
  <si>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</si>
  <si>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</si>
  <si>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</si>
  <si>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</si>
  <si>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</si>
  <si>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</si>
  <si>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</si>
  <si>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</si>
  <si>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</si>
  <si>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</si>
  <si>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</si>
  <si>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</si>
  <si>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</si>
  <si>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</si>
  <si>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</si>
  <si>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</si>
  <si>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</si>
  <si>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</si>
  <si>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</si>
  <si>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</si>
  <si>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</si>
  <si>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</si>
  <si>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</si>
  <si>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</si>
  <si>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</si>
  <si>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</si>
  <si>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</si>
  <si>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</si>
  <si>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</si>
  <si>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</si>
  <si>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</si>
  <si>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</si>
  <si>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</si>
  <si>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</si>
  <si>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</si>
  <si>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</si>
  <si>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</si>
  <si>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</si>
  <si>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</si>
  <si>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</si>
  <si>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</si>
  <si>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</si>
  <si>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</si>
  <si>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</si>
  <si>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</si>
  <si>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</si>
  <si>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</si>
  <si>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</si>
  <si>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</si>
  <si>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</si>
  <si>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</si>
  <si>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</si>
  <si>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</si>
  <si>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</si>
  <si>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</si>
  <si>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</si>
  <si>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</si>
  <si>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</si>
  <si>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</si>
  <si>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</si>
  <si>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</si>
  <si>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</si>
  <si>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</si>
  <si>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</si>
  <si>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</si>
  <si>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</si>
  <si>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</si>
  <si>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</si>
  <si>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</si>
  <si>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</si>
  <si>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</si>
  <si>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</si>
  <si>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</si>
  <si>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</si>
  <si>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</si>
  <si>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</si>
  <si>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</si>
  <si>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</si>
  <si>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</si>
  <si>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</si>
  <si>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</si>
  <si>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</si>
  <si>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</si>
  <si>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</si>
  <si>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</si>
  <si>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</si>
  <si>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</si>
  <si>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</si>
  <si>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</si>
  <si>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</si>
  <si>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</si>
  <si>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</si>
  <si>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</si>
  <si>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</si>
  <si>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</si>
  <si>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</si>
  <si>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</si>
  <si>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</si>
  <si>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</si>
  <si>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</si>
  <si>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</si>
  <si>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</si>
  <si>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</si>
  <si>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</si>
  <si>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</si>
  <si>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</si>
  <si>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</si>
  <si>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</si>
  <si>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</si>
  <si>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</si>
  <si>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</si>
  <si>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</si>
  <si>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</si>
  <si>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</si>
  <si>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</si>
  <si>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</si>
  <si>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</si>
  <si>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</si>
  <si>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</si>
  <si>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</si>
  <si>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</si>
  <si>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</si>
  <si>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</si>
  <si>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</si>
  <si>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</si>
  <si>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</si>
  <si>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</si>
  <si>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</si>
  <si>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</si>
  <si>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</si>
  <si>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</si>
  <si>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</si>
  <si>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</si>
  <si>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</si>
  <si>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</si>
  <si>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</si>
  <si>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</si>
  <si>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</si>
  <si>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</si>
  <si>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</si>
  <si>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</si>
  <si>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</si>
  <si>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</si>
  <si>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</si>
  <si>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</si>
  <si>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</si>
  <si>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</si>
  <si>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</si>
  <si>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</si>
  <si>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</si>
  <si>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</si>
  <si>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</si>
  <si>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</si>
  <si>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</si>
  <si>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</si>
  <si>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</si>
  <si>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</si>
  <si>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</si>
  <si>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</si>
  <si>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</si>
  <si>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</si>
  <si>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</si>
  <si>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</si>
  <si>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</si>
  <si>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</si>
  <si>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</si>
  <si>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</si>
  <si>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</si>
  <si>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</si>
  <si>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</si>
  <si>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</si>
  <si>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</si>
  <si>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</si>
  <si>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</si>
  <si>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</si>
  <si>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</si>
  <si>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</si>
  <si>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</si>
  <si>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</si>
  <si>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</si>
  <si>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</si>
  <si>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</si>
  <si>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</si>
  <si>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</si>
  <si>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</si>
  <si>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</si>
  <si>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</si>
  <si>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</si>
  <si>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</si>
  <si>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</si>
  <si>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</si>
  <si>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</si>
  <si>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</si>
  <si>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</si>
  <si>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</si>
  <si>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</si>
  <si>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</si>
  <si>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</si>
  <si>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</si>
  <si>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</si>
  <si>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</si>
  <si>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</si>
  <si>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</si>
  <si>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</si>
  <si>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</si>
  <si>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</si>
  <si>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</si>
  <si>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</si>
  <si>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</si>
  <si>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</si>
  <si>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</si>
  <si>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</si>
  <si>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</si>
  <si>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</si>
  <si>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</si>
  <si>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</si>
  <si>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</si>
  <si>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</si>
  <si>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</si>
  <si>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</si>
  <si>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</si>
  <si>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</si>
  <si>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</si>
  <si>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</si>
  <si>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</si>
  <si>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Stanje na dan 31. decembar tekuće godine</t>
  </si>
  <si>
    <t>Lice odgovorno za sastavljanje bilansa: Ana Dendić</t>
  </si>
  <si>
    <t>od 01.01.2021  do  31.03.2021</t>
  </si>
  <si>
    <t>od   01.01.2021 do 31.03.2021</t>
  </si>
  <si>
    <t>od 01.01.2021  do 31.03.2021</t>
  </si>
  <si>
    <t>Datum, 19.04.2021</t>
  </si>
  <si>
    <t>U Podgorici, 19.04.2021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</si>
</sst>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4">
      <selection activeCell="E76" sqref="E76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346</v>
      </c>
      <c r="B1" s="63"/>
      <c r="C1" s="41"/>
      <c r="D1" s="41"/>
      <c r="E1" s="41"/>
    </row>
    <row r="2" spans="1:5" ht="15">
      <c r="A2" s="63" t="s">
        <v>342</v>
      </c>
      <c r="B2" s="63"/>
      <c r="C2" s="41"/>
      <c r="D2" s="41"/>
      <c r="E2" s="41"/>
    </row>
    <row r="3" spans="1:5" ht="15">
      <c r="A3" s="63" t="s">
        <v>344</v>
      </c>
      <c r="B3" s="63"/>
      <c r="C3" s="41"/>
      <c r="D3" s="41"/>
      <c r="E3" s="41"/>
    </row>
    <row r="4" spans="1:5" ht="15">
      <c r="A4" s="63" t="s">
        <v>345</v>
      </c>
      <c r="B4" s="63"/>
      <c r="C4" s="41"/>
      <c r="D4" s="41"/>
      <c r="E4" s="41"/>
    </row>
    <row r="5" spans="1:5" ht="15">
      <c r="A5" s="66" t="s">
        <v>178</v>
      </c>
      <c r="B5" s="66"/>
      <c r="C5" s="66"/>
      <c r="D5" s="66"/>
      <c r="E5" s="66"/>
    </row>
    <row r="6" spans="1:5" ht="15">
      <c r="A6" s="67" t="s">
        <v>352</v>
      </c>
      <c r="B6" s="67"/>
      <c r="C6" s="67"/>
      <c r="D6" s="67"/>
      <c r="E6" s="67"/>
    </row>
    <row r="7" spans="1:5" ht="15">
      <c r="A7" s="66" t="s">
        <v>58</v>
      </c>
      <c r="B7" s="66"/>
      <c r="C7" s="66"/>
      <c r="D7" s="66"/>
      <c r="E7" s="66"/>
    </row>
    <row r="8" spans="1:5" ht="15">
      <c r="A8" s="65" t="s">
        <v>59</v>
      </c>
      <c r="B8" s="65" t="s">
        <v>0</v>
      </c>
      <c r="C8" s="65" t="s">
        <v>328</v>
      </c>
      <c r="D8" s="65" t="s">
        <v>329</v>
      </c>
      <c r="E8" s="65"/>
    </row>
    <row r="9" spans="1:5" ht="15">
      <c r="A9" s="65"/>
      <c r="B9" s="65"/>
      <c r="C9" s="65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3403.120000000001</v>
      </c>
      <c r="E11" s="54">
        <f>+E13+E15</f>
        <v>3811.5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-10469.23</v>
      </c>
      <c r="E15" s="54">
        <v>-10060.85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693563.98</v>
      </c>
      <c r="E16" s="54">
        <f>SUM(E17:E21)</f>
        <v>706985.6299999999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283344.67</v>
      </c>
      <c r="E18" s="54">
        <v>283203.11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-389780.69</v>
      </c>
      <c r="E21" s="54">
        <v>-376217.48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63761847.650000006</v>
      </c>
      <c r="E22" s="54">
        <f>++E23+E35</f>
        <v>64378751.36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63761847.650000006</v>
      </c>
      <c r="E23" s="54">
        <f>+E24+E25+E26+E27+E28+E29+E30+E31+E32+E33+E34+E34</f>
        <v>64378751.36</v>
      </c>
    </row>
    <row r="24" spans="1:5" ht="30">
      <c r="A24" s="13" t="s">
        <v>76</v>
      </c>
      <c r="B24" s="11" t="s">
        <v>77</v>
      </c>
      <c r="C24" s="58"/>
      <c r="D24" s="54">
        <v>62648068.49</v>
      </c>
      <c r="E24" s="54">
        <v>63279258.61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179872.64</v>
      </c>
      <c r="E28" s="54">
        <v>181021.97</v>
      </c>
    </row>
    <row r="29" spans="1:5" ht="30">
      <c r="A29" s="13" t="s">
        <v>86</v>
      </c>
      <c r="B29" s="12" t="s">
        <v>87</v>
      </c>
      <c r="C29" s="58"/>
      <c r="D29" s="54">
        <v>45615.13</v>
      </c>
      <c r="E29" s="54">
        <v>46077.45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888291.39</v>
      </c>
      <c r="E33" s="54">
        <v>872393.33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897549.9299999999</v>
      </c>
      <c r="E43" s="54">
        <f>++E44+E45+E52</f>
        <v>1015295.5</v>
      </c>
    </row>
    <row r="44" spans="1:5" ht="15">
      <c r="A44" s="10">
        <v>11</v>
      </c>
      <c r="B44" s="11" t="s">
        <v>108</v>
      </c>
      <c r="C44" s="37"/>
      <c r="D44" s="54">
        <v>657034.51</v>
      </c>
      <c r="E44" s="54">
        <v>692775.43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240515.41999999998</v>
      </c>
      <c r="E45" s="54">
        <f>++E46+E48+E49+E51</f>
        <v>322520.07</v>
      </c>
    </row>
    <row r="46" spans="1:5" ht="15">
      <c r="A46" s="10">
        <v>12</v>
      </c>
      <c r="B46" s="11" t="s">
        <v>110</v>
      </c>
      <c r="C46" s="37"/>
      <c r="D46" s="54">
        <v>184334.21</v>
      </c>
      <c r="E46" s="54">
        <v>303710.03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5">
      <c r="A49" s="10">
        <v>15</v>
      </c>
      <c r="B49" s="11" t="s">
        <v>113</v>
      </c>
      <c r="C49" s="37"/>
      <c r="D49" s="54">
        <v>34510.69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21670.52</v>
      </c>
      <c r="E51" s="54">
        <v>18810.04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357175.52</v>
      </c>
      <c r="E53" s="54">
        <v>337233.07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1740747.35</v>
      </c>
      <c r="E54" s="54">
        <f>+E55+E56</f>
        <v>1238597.12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1740747.35</v>
      </c>
      <c r="E56" s="54">
        <v>1238597.12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67454287.55000001</v>
      </c>
      <c r="E58" s="54">
        <f>++E57+E54+E53+E43+E39+E22+E16+E11</f>
        <v>67680674.17999999</v>
      </c>
    </row>
    <row r="59" spans="1:5" ht="15">
      <c r="A59" s="64" t="s">
        <v>125</v>
      </c>
      <c r="B59" s="64"/>
      <c r="C59" s="64"/>
      <c r="D59" s="64"/>
      <c r="E59" s="64"/>
    </row>
    <row r="60" spans="1:5" ht="15">
      <c r="A60" s="65" t="s">
        <v>59</v>
      </c>
      <c r="B60" s="65" t="s">
        <v>0</v>
      </c>
      <c r="C60" s="65" t="s">
        <v>328</v>
      </c>
      <c r="D60" s="65" t="s">
        <v>329</v>
      </c>
      <c r="E60" s="65"/>
    </row>
    <row r="61" spans="1:5" ht="15">
      <c r="A61" s="65"/>
      <c r="B61" s="65"/>
      <c r="C61" s="65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17136714.47</v>
      </c>
      <c r="E66" s="54">
        <f>+E74+E75+E67+E68+E73</f>
        <v>18146989.08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246382.9</v>
      </c>
      <c r="E74" s="54">
        <v>1504344.98</v>
      </c>
    </row>
    <row r="75" spans="1:5" ht="15">
      <c r="A75" s="9" t="s">
        <v>57</v>
      </c>
      <c r="B75" s="11" t="s">
        <v>139</v>
      </c>
      <c r="C75" s="37"/>
      <c r="D75" s="54">
        <f>++D76+D77</f>
        <v>16890331.57</v>
      </c>
      <c r="E75" s="54">
        <f>++E76+E77</f>
        <v>16642644.1</v>
      </c>
    </row>
    <row r="76" spans="1:5" ht="15">
      <c r="A76" s="9" t="s">
        <v>140</v>
      </c>
      <c r="B76" s="11" t="s">
        <v>141</v>
      </c>
      <c r="C76" s="37"/>
      <c r="D76" s="54">
        <v>16342643.1</v>
      </c>
      <c r="E76" s="54">
        <v>15065972.57</v>
      </c>
    </row>
    <row r="77" spans="1:5" ht="15">
      <c r="A77" s="9" t="s">
        <v>142</v>
      </c>
      <c r="B77" s="11" t="s">
        <v>143</v>
      </c>
      <c r="C77" s="37"/>
      <c r="D77" s="54">
        <v>547688.47</v>
      </c>
      <c r="E77" s="54">
        <v>1576671.53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45921041.96</v>
      </c>
      <c r="E78" s="54">
        <f>++E79+E86+E91</f>
        <v>45398628.099999994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752582.6599999999</v>
      </c>
      <c r="E79" s="54">
        <f>++E80+E81+E82+E83+E84+E85</f>
        <v>741117.01</v>
      </c>
    </row>
    <row r="80" spans="1:5" ht="15">
      <c r="A80" s="9">
        <v>980</v>
      </c>
      <c r="B80" s="11" t="s">
        <v>146</v>
      </c>
      <c r="C80" s="37"/>
      <c r="D80" s="54">
        <v>202461.69</v>
      </c>
      <c r="E80" s="54">
        <v>248477.98</v>
      </c>
    </row>
    <row r="81" spans="1:5" ht="15">
      <c r="A81" s="9">
        <v>982</v>
      </c>
      <c r="B81" s="11" t="s">
        <v>147</v>
      </c>
      <c r="C81" s="37"/>
      <c r="D81" s="54">
        <v>421860.04</v>
      </c>
      <c r="E81" s="54">
        <v>364378.1</v>
      </c>
    </row>
    <row r="82" spans="1:5" ht="15">
      <c r="A82" s="9">
        <v>983</v>
      </c>
      <c r="B82" s="11" t="s">
        <v>148</v>
      </c>
      <c r="C82" s="37"/>
      <c r="D82" s="54">
        <v>128260.93</v>
      </c>
      <c r="E82" s="54">
        <v>128260.93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45168459.300000004</v>
      </c>
      <c r="E86" s="54">
        <f>++E87+E90</f>
        <v>44657511.089999996</v>
      </c>
    </row>
    <row r="87" spans="1:5" ht="15">
      <c r="A87" s="9">
        <v>970</v>
      </c>
      <c r="B87" s="11" t="s">
        <v>154</v>
      </c>
      <c r="C87" s="37"/>
      <c r="D87" s="54">
        <v>41431856.85</v>
      </c>
      <c r="E87" s="54">
        <v>40944112.15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3736602.45</v>
      </c>
      <c r="E90" s="54">
        <v>3713398.94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37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1353205.73</v>
      </c>
      <c r="E94" s="54">
        <f>++E95+E96+E97+E98+E99+E100+E101</f>
        <v>1066319.04</v>
      </c>
    </row>
    <row r="95" spans="1:5" ht="15">
      <c r="A95" s="9">
        <v>22</v>
      </c>
      <c r="B95" s="11" t="s">
        <v>162</v>
      </c>
      <c r="C95" s="37"/>
      <c r="D95" s="54">
        <v>596950.7</v>
      </c>
      <c r="E95" s="54">
        <v>473611.32</v>
      </c>
    </row>
    <row r="96" spans="1:5" ht="15">
      <c r="A96" s="9">
        <v>23</v>
      </c>
      <c r="B96" s="11" t="s">
        <v>163</v>
      </c>
      <c r="C96" s="37"/>
      <c r="D96" s="54">
        <v>90568.77</v>
      </c>
      <c r="E96" s="54">
        <v>109538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54">
        <v>570001.9</v>
      </c>
      <c r="E99" s="54">
        <v>285000.95</v>
      </c>
    </row>
    <row r="100" spans="1:5" ht="15">
      <c r="A100" s="9">
        <v>21</v>
      </c>
      <c r="B100" s="11" t="s">
        <v>167</v>
      </c>
      <c r="C100" s="37"/>
      <c r="D100" s="54">
        <v>44065.23</v>
      </c>
      <c r="E100" s="54">
        <v>5089.1</v>
      </c>
    </row>
    <row r="101" spans="1:5" ht="15">
      <c r="A101" s="9" t="s">
        <v>168</v>
      </c>
      <c r="B101" s="11" t="s">
        <v>169</v>
      </c>
      <c r="C101" s="58"/>
      <c r="D101" s="54">
        <v>51619.13</v>
      </c>
      <c r="E101" s="54">
        <v>193079.67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43313.96</v>
      </c>
      <c r="E107" s="54">
        <v>68726.53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67454287.55</v>
      </c>
      <c r="E108" s="54">
        <f>++E107+E94+E78+E66+E63</f>
        <v>67680674.17999999</v>
      </c>
    </row>
    <row r="110" spans="1:2" ht="15">
      <c r="A110" s="63" t="s">
        <v>351</v>
      </c>
      <c r="B110" s="63"/>
    </row>
    <row r="111" spans="1:2" ht="15">
      <c r="A111" s="63" t="s">
        <v>348</v>
      </c>
      <c r="B111" s="63"/>
    </row>
    <row r="112" spans="1:2" ht="15">
      <c r="A112" s="40"/>
      <c r="B112" s="39"/>
    </row>
    <row r="113" spans="1:2" ht="15">
      <c r="A113" s="63" t="s">
        <v>343</v>
      </c>
      <c r="B113" s="63"/>
    </row>
    <row r="114" spans="1:2" ht="15">
      <c r="A114" s="63" t="s">
        <v>355</v>
      </c>
      <c r="B114" s="63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0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346</v>
      </c>
      <c r="B1" s="39"/>
    </row>
    <row r="2" spans="1:2" ht="15">
      <c r="A2" s="39" t="s">
        <v>342</v>
      </c>
      <c r="B2" s="39"/>
    </row>
    <row r="3" spans="1:2" ht="15">
      <c r="A3" s="39" t="s">
        <v>344</v>
      </c>
      <c r="B3" s="39"/>
    </row>
    <row r="4" spans="1:2" ht="15">
      <c r="A4" s="39" t="s">
        <v>345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353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1299020.0200000003</v>
      </c>
      <c r="E10" s="55">
        <f>++E11+E20</f>
        <v>1329022.55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1277487.5300000003</v>
      </c>
      <c r="E11" s="55">
        <f>+E12+E13+E14+E15+E16+E17+E18+E19</f>
        <v>1313904.3900000001</v>
      </c>
    </row>
    <row r="12" spans="1:5" ht="15">
      <c r="A12" s="19">
        <v>750</v>
      </c>
      <c r="B12" s="21" t="s">
        <v>181</v>
      </c>
      <c r="C12" s="38"/>
      <c r="D12" s="55">
        <v>1275167.12</v>
      </c>
      <c r="E12" s="55">
        <v>1316359.06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-46121.16</v>
      </c>
      <c r="E16" s="55">
        <v>-51089.72</v>
      </c>
    </row>
    <row r="17" spans="1:5" ht="15">
      <c r="A17" s="19">
        <v>756</v>
      </c>
      <c r="B17" s="21" t="s">
        <v>186</v>
      </c>
      <c r="C17" s="38"/>
      <c r="D17" s="55">
        <v>46016.29</v>
      </c>
      <c r="E17" s="55">
        <v>47053.84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2425.28</v>
      </c>
      <c r="E19" s="55">
        <v>1581.21</v>
      </c>
    </row>
    <row r="20" spans="1:5" ht="15">
      <c r="A20" s="19"/>
      <c r="B20" s="20" t="s">
        <v>189</v>
      </c>
      <c r="C20" s="58">
        <v>17</v>
      </c>
      <c r="D20" s="55">
        <f>+D21+D22+O11+D23+D24</f>
        <v>21532.489999999998</v>
      </c>
      <c r="E20" s="55">
        <f>+E21+E22+P11+E23+E24</f>
        <v>15118.16</v>
      </c>
    </row>
    <row r="21" spans="1:5" ht="15">
      <c r="A21" s="19">
        <v>760</v>
      </c>
      <c r="B21" s="21" t="s">
        <v>190</v>
      </c>
      <c r="C21" s="38"/>
      <c r="D21" s="55">
        <v>1476.39</v>
      </c>
      <c r="E21" s="55">
        <v>3081.51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20056.1</v>
      </c>
      <c r="E24" s="55">
        <v>12036.65</v>
      </c>
    </row>
    <row r="25" spans="1:5" ht="15.75" customHeight="1">
      <c r="A25" s="19"/>
      <c r="B25" s="20" t="s">
        <v>194</v>
      </c>
      <c r="C25" s="38"/>
      <c r="D25" s="55">
        <f>++D26+D37+D43</f>
        <v>1245418.0499999998</v>
      </c>
      <c r="E25" s="55">
        <f>++E26+E37+E43</f>
        <v>1197837.04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679950.3799999999</v>
      </c>
      <c r="E26" s="55">
        <f>SUM(E27:E36)</f>
        <v>580920.99</v>
      </c>
    </row>
    <row r="27" spans="1:5" ht="15.75" customHeight="1">
      <c r="A27" s="19">
        <v>400</v>
      </c>
      <c r="B27" s="21" t="s">
        <v>196</v>
      </c>
      <c r="C27" s="58"/>
      <c r="D27" s="55">
        <v>683188.74</v>
      </c>
      <c r="E27" s="55">
        <v>630478.73</v>
      </c>
    </row>
    <row r="28" spans="1:5" ht="15.75" customHeight="1">
      <c r="A28" s="19"/>
      <c r="B28" s="21" t="s">
        <v>197</v>
      </c>
      <c r="C28" s="58"/>
      <c r="D28" s="55">
        <v>8265.33</v>
      </c>
      <c r="E28" s="55">
        <v>0</v>
      </c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-53560.09</v>
      </c>
      <c r="E31" s="55">
        <v>-47463.98</v>
      </c>
    </row>
    <row r="32" spans="1:5" ht="19.5" customHeight="1">
      <c r="A32" s="19">
        <v>405</v>
      </c>
      <c r="B32" s="21" t="s">
        <v>201</v>
      </c>
      <c r="C32" s="58"/>
      <c r="D32" s="55">
        <v>57481.94</v>
      </c>
      <c r="E32" s="55">
        <v>12077.98</v>
      </c>
    </row>
    <row r="33" spans="1:5" ht="27.75" customHeight="1">
      <c r="A33" s="19">
        <v>406</v>
      </c>
      <c r="B33" s="21" t="s">
        <v>202</v>
      </c>
      <c r="C33" s="58"/>
      <c r="D33" s="55">
        <v>-15425.54</v>
      </c>
      <c r="E33" s="55">
        <v>-15476.52</v>
      </c>
    </row>
    <row r="34" spans="1:5" ht="18.75" customHeight="1">
      <c r="A34" s="19">
        <v>407</v>
      </c>
      <c r="B34" s="21" t="s">
        <v>203</v>
      </c>
      <c r="C34" s="58"/>
      <c r="D34" s="55"/>
      <c r="E34" s="55"/>
    </row>
    <row r="35" spans="1:5" ht="28.5" customHeight="1">
      <c r="A35" s="19">
        <v>408</v>
      </c>
      <c r="B35" s="21" t="s">
        <v>204</v>
      </c>
      <c r="C35" s="58"/>
      <c r="D35" s="55"/>
      <c r="E35" s="55">
        <v>1304.78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474345.88999999996</v>
      </c>
      <c r="E37" s="55">
        <f>SUM(E38:E42)</f>
        <v>574559.63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472947.98</v>
      </c>
      <c r="E39" s="55">
        <v>562677.52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1397.91</v>
      </c>
      <c r="E42" s="55">
        <v>11882.11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91121.78</v>
      </c>
      <c r="E43" s="55">
        <f>SUM(E44:E52)</f>
        <v>42356.420000000006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21698.51</v>
      </c>
      <c r="E47" s="55">
        <v>17871.56</v>
      </c>
    </row>
    <row r="48" spans="1:5" ht="17.25" customHeight="1">
      <c r="A48" s="19">
        <v>424</v>
      </c>
      <c r="B48" s="21" t="s">
        <v>219</v>
      </c>
      <c r="C48" s="58"/>
      <c r="D48" s="55">
        <v>69206.24</v>
      </c>
      <c r="E48" s="55">
        <v>24197.45</v>
      </c>
    </row>
    <row r="49" spans="1:5" ht="16.5" customHeight="1">
      <c r="A49" s="19">
        <v>429</v>
      </c>
      <c r="B49" s="21" t="s">
        <v>220</v>
      </c>
      <c r="C49" s="58"/>
      <c r="D49" s="38">
        <v>217.03</v>
      </c>
      <c r="E49" s="38">
        <v>287.41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53601.97000000044</v>
      </c>
      <c r="E53" s="55">
        <f>++E10-E25</f>
        <v>131185.51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276489.46</v>
      </c>
      <c r="E54" s="55">
        <f>++E55+E56+E57+E58+E62+E67+E74-E75</f>
        <v>304129.66</v>
      </c>
    </row>
    <row r="55" spans="1:5" ht="18.75" customHeight="1">
      <c r="A55" s="19"/>
      <c r="B55" s="20" t="s">
        <v>226</v>
      </c>
      <c r="C55" s="58"/>
      <c r="D55" s="55">
        <v>129678.91</v>
      </c>
      <c r="E55" s="55">
        <v>132456.55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13876.71</v>
      </c>
      <c r="E57" s="55">
        <v>15211.26</v>
      </c>
    </row>
    <row r="58" spans="1:5" ht="15">
      <c r="A58" s="18"/>
      <c r="B58" s="20" t="s">
        <v>229</v>
      </c>
      <c r="C58" s="58"/>
      <c r="D58" s="55">
        <f>++D59+D60+D61</f>
        <v>95943.6</v>
      </c>
      <c r="E58" s="55">
        <f>++E59+E60+E61</f>
        <v>100450.74</v>
      </c>
    </row>
    <row r="59" spans="1:5" ht="18" customHeight="1">
      <c r="A59" s="19"/>
      <c r="B59" s="21" t="s">
        <v>230</v>
      </c>
      <c r="C59" s="58"/>
      <c r="D59" s="55">
        <v>85237.44</v>
      </c>
      <c r="E59" s="55">
        <v>86563.36</v>
      </c>
    </row>
    <row r="60" spans="1:5" ht="15">
      <c r="A60" s="19"/>
      <c r="B60" s="21" t="s">
        <v>231</v>
      </c>
      <c r="C60" s="58"/>
      <c r="D60" s="55">
        <v>9425.67</v>
      </c>
      <c r="E60" s="55">
        <v>8804.66</v>
      </c>
    </row>
    <row r="61" spans="1:5" ht="15">
      <c r="A61" s="19"/>
      <c r="B61" s="21" t="s">
        <v>232</v>
      </c>
      <c r="C61" s="58"/>
      <c r="D61" s="55">
        <v>1280.49</v>
      </c>
      <c r="E61" s="55">
        <v>5082.72</v>
      </c>
    </row>
    <row r="62" spans="1:5" ht="15">
      <c r="A62" s="18"/>
      <c r="B62" s="20" t="s">
        <v>233</v>
      </c>
      <c r="C62" s="58"/>
      <c r="D62" s="55">
        <f>++D63+D64+D65+D66</f>
        <v>6100.21</v>
      </c>
      <c r="E62" s="55">
        <f>++E63+E64+E65+E66</f>
        <v>7034.390000000001</v>
      </c>
    </row>
    <row r="63" spans="1:5" ht="30">
      <c r="A63" s="19"/>
      <c r="B63" s="21" t="s">
        <v>234</v>
      </c>
      <c r="C63" s="58"/>
      <c r="D63" s="55">
        <v>847.95</v>
      </c>
      <c r="E63" s="55">
        <v>1295.82</v>
      </c>
    </row>
    <row r="64" spans="1:5" ht="14.25" customHeight="1">
      <c r="A64" s="19"/>
      <c r="B64" s="21" t="s">
        <v>235</v>
      </c>
      <c r="C64" s="58"/>
      <c r="D64" s="55">
        <v>1699.8</v>
      </c>
      <c r="E64" s="55">
        <v>2112.11</v>
      </c>
    </row>
    <row r="65" spans="1:5" ht="15.75" customHeight="1">
      <c r="A65" s="19"/>
      <c r="B65" s="21" t="s">
        <v>236</v>
      </c>
      <c r="C65" s="58"/>
      <c r="D65" s="55">
        <v>2981.54</v>
      </c>
      <c r="E65" s="55">
        <v>2963.36</v>
      </c>
    </row>
    <row r="66" spans="1:5" ht="15">
      <c r="A66" s="19"/>
      <c r="B66" s="21" t="s">
        <v>237</v>
      </c>
      <c r="C66" s="58"/>
      <c r="D66" s="55">
        <v>570.92</v>
      </c>
      <c r="E66" s="55">
        <v>663.1</v>
      </c>
    </row>
    <row r="67" spans="1:5" ht="15">
      <c r="A67" s="18"/>
      <c r="B67" s="20" t="s">
        <v>238</v>
      </c>
      <c r="C67" s="58"/>
      <c r="D67" s="55">
        <f>++D68+D69+D70+D71+D72+D73</f>
        <v>41611.62</v>
      </c>
      <c r="E67" s="55">
        <f>++E68+E69+E70+E71+E72+E73</f>
        <v>48476.78</v>
      </c>
    </row>
    <row r="68" spans="1:5" ht="44.25" customHeight="1">
      <c r="A68" s="19"/>
      <c r="B68" s="21" t="s">
        <v>239</v>
      </c>
      <c r="C68" s="58"/>
      <c r="D68" s="55">
        <v>5942.31</v>
      </c>
      <c r="E68" s="55">
        <v>6584.1</v>
      </c>
    </row>
    <row r="69" spans="1:5" ht="15.75" customHeight="1">
      <c r="A69" s="19"/>
      <c r="B69" s="21" t="s">
        <v>240</v>
      </c>
      <c r="C69" s="58"/>
      <c r="D69" s="55"/>
      <c r="E69" s="55"/>
    </row>
    <row r="70" spans="1:5" ht="15.75" customHeight="1">
      <c r="A70" s="19"/>
      <c r="B70" s="21" t="s">
        <v>241</v>
      </c>
      <c r="C70" s="58"/>
      <c r="D70" s="55">
        <v>6894.7</v>
      </c>
      <c r="E70" s="55">
        <v>7087.6</v>
      </c>
    </row>
    <row r="71" spans="1:5" ht="15.75" customHeight="1">
      <c r="A71" s="19"/>
      <c r="B71" s="21" t="s">
        <v>242</v>
      </c>
      <c r="C71" s="58"/>
      <c r="D71" s="55">
        <v>0</v>
      </c>
      <c r="E71" s="55"/>
    </row>
    <row r="72" spans="1:5" ht="15.75" customHeight="1">
      <c r="A72" s="19"/>
      <c r="B72" s="21" t="s">
        <v>243</v>
      </c>
      <c r="C72" s="58"/>
      <c r="D72" s="55">
        <v>15510.21</v>
      </c>
      <c r="E72" s="55">
        <v>15196.27</v>
      </c>
    </row>
    <row r="73" spans="1:5" ht="15.75" customHeight="1">
      <c r="A73" s="19"/>
      <c r="B73" s="21" t="s">
        <v>244</v>
      </c>
      <c r="C73" s="58"/>
      <c r="D73" s="55">
        <v>13264.4</v>
      </c>
      <c r="E73" s="55">
        <v>19608.81</v>
      </c>
    </row>
    <row r="74" spans="1:5" ht="15.75" customHeight="1">
      <c r="A74" s="19"/>
      <c r="B74" s="20" t="s">
        <v>245</v>
      </c>
      <c r="C74" s="58"/>
      <c r="D74" s="55">
        <v>808.71</v>
      </c>
      <c r="E74" s="55">
        <v>13272.38</v>
      </c>
    </row>
    <row r="75" spans="1:5" ht="15.75" customHeight="1">
      <c r="A75" s="19">
        <v>706</v>
      </c>
      <c r="B75" s="20" t="s">
        <v>246</v>
      </c>
      <c r="C75" s="58"/>
      <c r="D75" s="55">
        <v>11530.3</v>
      </c>
      <c r="E75" s="55">
        <v>12772.44</v>
      </c>
    </row>
    <row r="76" spans="1:5" ht="15.75" customHeight="1">
      <c r="A76" s="19"/>
      <c r="B76" s="20" t="s">
        <v>247</v>
      </c>
      <c r="C76" s="58"/>
      <c r="D76" s="55">
        <f>++D53-D54</f>
        <v>-222887.48999999958</v>
      </c>
      <c r="E76" s="55">
        <f>++E53-E54</f>
        <v>-172944.14999999997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770575.96</v>
      </c>
      <c r="E77" s="55">
        <f>++E92+E109</f>
        <v>213742.75000000003</v>
      </c>
    </row>
    <row r="78" spans="1:5" ht="31.5" customHeight="1">
      <c r="A78" s="19"/>
      <c r="B78" s="20" t="s">
        <v>249</v>
      </c>
      <c r="C78" s="58"/>
      <c r="D78" s="55">
        <f>+SUM(D79:D84)</f>
        <v>388510.51</v>
      </c>
      <c r="E78" s="55">
        <f>+SUM(E79:E84)</f>
        <v>349797.8</v>
      </c>
    </row>
    <row r="79" spans="1:5" ht="15.75" customHeight="1">
      <c r="A79" s="19">
        <v>770</v>
      </c>
      <c r="B79" s="21" t="s">
        <v>250</v>
      </c>
      <c r="C79" s="58"/>
      <c r="D79" s="55">
        <v>175742.71</v>
      </c>
      <c r="E79" s="55">
        <v>349797.8</v>
      </c>
    </row>
    <row r="80" spans="1:5" ht="29.25" customHeight="1">
      <c r="A80" s="19">
        <v>771</v>
      </c>
      <c r="B80" s="21" t="s">
        <v>251</v>
      </c>
      <c r="C80" s="58"/>
      <c r="D80" s="55">
        <v>212767.8</v>
      </c>
      <c r="E80" s="55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38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186.72</v>
      </c>
      <c r="E85" s="55">
        <f>SUM(E86:E91)</f>
        <v>306413.54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186.72</v>
      </c>
      <c r="E87" s="55">
        <v>682.94</v>
      </c>
    </row>
    <row r="88" spans="1:5" ht="18.75" customHeight="1">
      <c r="A88" s="19">
        <v>734</v>
      </c>
      <c r="B88" s="21" t="s">
        <v>260</v>
      </c>
      <c r="C88" s="58"/>
      <c r="D88" s="55"/>
      <c r="E88" s="55">
        <v>305730.6</v>
      </c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388323.79000000004</v>
      </c>
      <c r="E92" s="55">
        <f>++E78-E85</f>
        <v>43384.26000000001</v>
      </c>
    </row>
    <row r="93" spans="1:5" ht="32.25" customHeight="1">
      <c r="A93" s="19"/>
      <c r="B93" s="20" t="s">
        <v>267</v>
      </c>
      <c r="C93" s="58"/>
      <c r="D93" s="55">
        <f>++D94+D95+D99+D100</f>
        <v>382714.49</v>
      </c>
      <c r="E93" s="55">
        <f>++E94+E95+E99+E100</f>
        <v>172861.39</v>
      </c>
    </row>
    <row r="94" spans="1:5" ht="17.25" customHeight="1">
      <c r="A94" s="19">
        <v>770</v>
      </c>
      <c r="B94" s="21" t="s">
        <v>268</v>
      </c>
      <c r="C94" s="58"/>
      <c r="D94" s="55">
        <v>372195.14</v>
      </c>
      <c r="E94" s="55">
        <v>151982.28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/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1200</v>
      </c>
      <c r="E99" s="55">
        <v>1200</v>
      </c>
    </row>
    <row r="100" spans="1:5" ht="15" customHeight="1">
      <c r="A100" s="22" t="s">
        <v>276</v>
      </c>
      <c r="B100" s="21" t="s">
        <v>277</v>
      </c>
      <c r="C100" s="58"/>
      <c r="D100" s="55">
        <v>9319.35</v>
      </c>
      <c r="E100" s="55">
        <v>19679.11</v>
      </c>
    </row>
    <row r="101" spans="1:5" ht="37.5" customHeight="1">
      <c r="A101" s="19"/>
      <c r="B101" s="20" t="s">
        <v>278</v>
      </c>
      <c r="C101" s="58"/>
      <c r="D101" s="55">
        <f>++D105+D106+D108+D102</f>
        <v>462.32</v>
      </c>
      <c r="E101" s="55">
        <f>++E105+E106+E108+E102</f>
        <v>2502.9</v>
      </c>
    </row>
    <row r="102" spans="1:5" ht="18" customHeight="1">
      <c r="A102" s="19">
        <v>730</v>
      </c>
      <c r="B102" s="21" t="s">
        <v>279</v>
      </c>
      <c r="C102" s="58"/>
      <c r="D102" s="55">
        <v>0</v>
      </c>
      <c r="E102" s="55">
        <v>0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1989.17</v>
      </c>
    </row>
    <row r="106" spans="1:5" ht="31.5" customHeight="1">
      <c r="A106" s="22" t="s">
        <v>284</v>
      </c>
      <c r="B106" s="21" t="s">
        <v>285</v>
      </c>
      <c r="C106" s="58"/>
      <c r="D106" s="55">
        <v>462.32</v>
      </c>
      <c r="E106" s="55">
        <v>462.32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0</v>
      </c>
      <c r="E108" s="38">
        <v>51.41</v>
      </c>
    </row>
    <row r="109" spans="1:5" ht="36" customHeight="1">
      <c r="A109" s="19"/>
      <c r="B109" s="20" t="s">
        <v>288</v>
      </c>
      <c r="C109" s="58"/>
      <c r="D109" s="55">
        <f>+D93-D101</f>
        <v>382252.17</v>
      </c>
      <c r="E109" s="55">
        <f>+E93-E101</f>
        <v>170358.49000000002</v>
      </c>
    </row>
    <row r="110" spans="1:5" ht="32.25" customHeight="1">
      <c r="A110" s="19"/>
      <c r="B110" s="20" t="s">
        <v>289</v>
      </c>
      <c r="C110" s="58"/>
      <c r="D110" s="55">
        <f>++D76+D77</f>
        <v>547688.4700000004</v>
      </c>
      <c r="E110" s="55">
        <f>++E76+E77</f>
        <v>40798.600000000064</v>
      </c>
    </row>
    <row r="111" spans="1:5" ht="15.75" customHeight="1">
      <c r="A111" s="19"/>
      <c r="B111" s="20" t="s">
        <v>290</v>
      </c>
      <c r="C111" s="58"/>
      <c r="D111" s="55">
        <v>0</v>
      </c>
      <c r="E111" s="55"/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547688.4700000004</v>
      </c>
      <c r="E114" s="55">
        <f>++E110-E111</f>
        <v>40798.600000000064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351</v>
      </c>
      <c r="B119" s="63"/>
      <c r="C119" s="69"/>
      <c r="D119" s="69"/>
      <c r="E119" s="44"/>
    </row>
    <row r="120" spans="1:2" ht="15">
      <c r="A120" s="63" t="s">
        <v>348</v>
      </c>
      <c r="B120" s="63" t="s">
        <v>349</v>
      </c>
    </row>
    <row r="121" spans="1:3" ht="15">
      <c r="A121" s="42"/>
      <c r="B121" s="42"/>
      <c r="C121" s="5"/>
    </row>
    <row r="122" spans="1:2" ht="15">
      <c r="A122" s="39" t="s">
        <v>343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="115" zoomScaleNormal="115" zoomScalePageLayoutView="0" workbookViewId="0" topLeftCell="A46">
      <selection activeCell="D59" sqref="D5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346</v>
      </c>
      <c r="B1" s="39"/>
      <c r="C1" s="39"/>
      <c r="D1" s="39"/>
      <c r="E1" s="39"/>
    </row>
    <row r="2" spans="1:5" ht="15">
      <c r="A2" s="39" t="s">
        <v>342</v>
      </c>
      <c r="B2" s="39"/>
      <c r="C2" s="39"/>
      <c r="D2" s="39"/>
      <c r="E2" s="39"/>
    </row>
    <row r="3" spans="1:5" ht="15">
      <c r="A3" s="39" t="s">
        <v>344</v>
      </c>
      <c r="B3" s="39"/>
      <c r="C3" s="39"/>
      <c r="D3" s="39"/>
      <c r="E3" s="39"/>
    </row>
    <row r="4" spans="1:5" ht="15">
      <c r="A4" s="39" t="s">
        <v>345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354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1441456.4800000002</v>
      </c>
      <c r="E11" s="56">
        <f>+SUM(E12:E15)</f>
        <v>8020866.470000001</v>
      </c>
    </row>
    <row r="12" spans="1:5" ht="17.25" customHeight="1">
      <c r="A12" s="31"/>
      <c r="B12" s="32" t="s">
        <v>8</v>
      </c>
      <c r="C12" s="46"/>
      <c r="D12" s="56">
        <v>1441370.11</v>
      </c>
      <c r="E12" s="56">
        <v>7986761.98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86.37</v>
      </c>
      <c r="E14" s="56">
        <v>34104.49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1082819.3599999999</v>
      </c>
      <c r="E16" s="56">
        <f>+SUM(E17:E24)</f>
        <v>4310650.85</v>
      </c>
    </row>
    <row r="17" spans="1:5" ht="26.25">
      <c r="A17" s="19"/>
      <c r="B17" s="32" t="s">
        <v>13</v>
      </c>
      <c r="C17" s="46"/>
      <c r="D17" s="56">
        <v>652641.46</v>
      </c>
      <c r="E17" s="56">
        <v>2659207.71</v>
      </c>
    </row>
    <row r="18" spans="1:5" ht="26.25">
      <c r="A18" s="19"/>
      <c r="B18" s="32" t="s">
        <v>14</v>
      </c>
      <c r="C18" s="46"/>
      <c r="D18" s="56">
        <v>0</v>
      </c>
      <c r="E18" s="56">
        <v>73991.38</v>
      </c>
    </row>
    <row r="19" spans="1:5" ht="26.25">
      <c r="A19" s="19"/>
      <c r="B19" s="32" t="s">
        <v>15</v>
      </c>
      <c r="C19" s="46"/>
      <c r="D19" s="56">
        <v>39140.21</v>
      </c>
      <c r="E19" s="56">
        <v>302097.57</v>
      </c>
    </row>
    <row r="20" spans="1:5" ht="15">
      <c r="A20" s="19"/>
      <c r="B20" s="32" t="s">
        <v>16</v>
      </c>
      <c r="C20" s="46"/>
      <c r="D20" s="56">
        <v>156842.87</v>
      </c>
      <c r="E20" s="56">
        <v>363373.69999999995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147206.4</v>
      </c>
      <c r="E22" s="56">
        <v>580435.55</v>
      </c>
    </row>
    <row r="23" spans="1:5" ht="15">
      <c r="A23" s="19"/>
      <c r="B23" s="32" t="s">
        <v>19</v>
      </c>
      <c r="C23" s="46"/>
      <c r="D23" s="56">
        <v>86988.42</v>
      </c>
      <c r="E23" s="56">
        <v>331544.94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358637.12000000034</v>
      </c>
      <c r="E25" s="56">
        <f>++E11-E16</f>
        <v>3710215.620000001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4552.87</v>
      </c>
      <c r="E27" s="56">
        <f>+SUM(E28:E32)</f>
        <v>2786301.24</v>
      </c>
    </row>
    <row r="28" spans="1:5" ht="15">
      <c r="A28" s="31"/>
      <c r="B28" s="30" t="s">
        <v>25</v>
      </c>
      <c r="C28" s="46"/>
      <c r="D28" s="56"/>
      <c r="E28" s="56">
        <v>781040</v>
      </c>
    </row>
    <row r="29" spans="1:5" ht="15">
      <c r="A29" s="31"/>
      <c r="B29" s="30" t="s">
        <v>26</v>
      </c>
      <c r="C29" s="46"/>
      <c r="D29" s="56"/>
      <c r="E29" s="56">
        <v>1985420.57</v>
      </c>
    </row>
    <row r="30" spans="1:5" ht="15">
      <c r="A30" s="31"/>
      <c r="B30" s="30" t="s">
        <v>27</v>
      </c>
      <c r="C30" s="46"/>
      <c r="D30" s="56">
        <v>0</v>
      </c>
      <c r="E30" s="56">
        <v>0</v>
      </c>
    </row>
    <row r="31" spans="1:5" ht="15">
      <c r="A31" s="31"/>
      <c r="B31" s="32" t="s">
        <v>28</v>
      </c>
      <c r="C31" s="46"/>
      <c r="D31" s="56">
        <v>1200</v>
      </c>
      <c r="E31" s="56">
        <v>4800</v>
      </c>
    </row>
    <row r="32" spans="1:5" ht="15">
      <c r="A32" s="31"/>
      <c r="B32" s="32" t="s">
        <v>29</v>
      </c>
      <c r="C32" s="46"/>
      <c r="D32" s="56">
        <v>3352.87</v>
      </c>
      <c r="E32" s="56">
        <v>15040.67</v>
      </c>
    </row>
    <row r="33" spans="1:5" ht="15">
      <c r="A33" s="28">
        <v>2</v>
      </c>
      <c r="B33" s="29" t="s">
        <v>30</v>
      </c>
      <c r="C33" s="46"/>
      <c r="D33" s="56">
        <f>+SUM(D34:D41)</f>
        <v>398930.91000000003</v>
      </c>
      <c r="E33" s="56">
        <f>+SUM(E34:E41)</f>
        <v>6025796.14</v>
      </c>
    </row>
    <row r="34" spans="1:5" ht="26.25">
      <c r="A34" s="31"/>
      <c r="B34" s="32" t="s">
        <v>31</v>
      </c>
      <c r="C34" s="46"/>
      <c r="D34" s="56">
        <v>398930.91000000003</v>
      </c>
      <c r="E34" s="56">
        <v>5983296.14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5">
      <c r="A41" s="31"/>
      <c r="B41" s="32" t="s">
        <v>38</v>
      </c>
      <c r="C41" s="46"/>
      <c r="D41" s="56"/>
      <c r="E41" s="56">
        <v>42500</v>
      </c>
    </row>
    <row r="42" spans="1:5" ht="15">
      <c r="A42" s="28">
        <v>3</v>
      </c>
      <c r="B42" s="29" t="s">
        <v>39</v>
      </c>
      <c r="C42" s="46"/>
      <c r="D42" s="56">
        <f>++D27-D33</f>
        <v>-394378.04000000004</v>
      </c>
      <c r="E42" s="56">
        <f>++E27-E33</f>
        <v>-3239494.8999999994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>
        <v>0</v>
      </c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0</v>
      </c>
      <c r="E49" s="56">
        <f>+E50+E51+E52+E53</f>
        <v>697948.89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>
        <v>697948.89</v>
      </c>
    </row>
    <row r="53" spans="1:5" ht="15">
      <c r="A53" s="31"/>
      <c r="B53" s="32" t="s">
        <v>51</v>
      </c>
      <c r="C53" s="46"/>
      <c r="D53" s="56"/>
      <c r="E53" s="56"/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f>+E44-E49</f>
        <v>-697948.89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-35740.91999999969</v>
      </c>
      <c r="E56" s="56">
        <f>++E25+E42+E54</f>
        <v>-227228.1699999984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657034.5100000018</v>
      </c>
      <c r="E58" s="56">
        <f>++E59+E11-E16+E27-E33+E44-E49</f>
        <v>692775.4300000012</v>
      </c>
    </row>
    <row r="59" spans="1:5" ht="15">
      <c r="A59" s="30"/>
      <c r="B59" s="34" t="s">
        <v>56</v>
      </c>
      <c r="C59" s="46"/>
      <c r="D59" s="56">
        <f>++E58</f>
        <v>692775.4300000012</v>
      </c>
      <c r="E59" s="56">
        <v>920003.6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348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/>
      <c r="B64" s="47" t="s">
        <v>356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0">
      <selection activeCell="J37" sqref="J37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346</v>
      </c>
      <c r="B1" s="39"/>
      <c r="C1" s="39"/>
    </row>
    <row r="2" spans="1:3" ht="15">
      <c r="A2" s="39" t="s">
        <v>342</v>
      </c>
      <c r="B2" s="39"/>
      <c r="C2" s="39"/>
    </row>
    <row r="3" spans="1:3" ht="15">
      <c r="A3" s="39" t="s">
        <v>344</v>
      </c>
      <c r="B3" s="39"/>
      <c r="C3" s="39"/>
    </row>
    <row r="4" spans="1:3" ht="15">
      <c r="A4" s="39" t="s">
        <v>345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354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2262783.53</v>
      </c>
      <c r="F8" s="38"/>
      <c r="G8" s="38"/>
      <c r="H8" s="38"/>
      <c r="I8" s="38"/>
      <c r="J8" s="55">
        <v>15365973.57</v>
      </c>
      <c r="K8" s="55">
        <f>++J8+I8+H8+G8+F8+E8+D8+C8+B8</f>
        <v>20628768.53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-758438.55</v>
      </c>
      <c r="F12" s="38"/>
      <c r="G12" s="38"/>
      <c r="H12" s="38"/>
      <c r="I12" s="38"/>
      <c r="J12" s="38"/>
      <c r="K12" s="55">
        <f>++J12+I12+H12+G12+F12+E12+D12+C12+B12</f>
        <v>-758438.55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55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1576671.53</v>
      </c>
      <c r="K15" s="55">
        <f>++J15+I15+H15+G15+F15+E15+D15+C15+B15</f>
        <v>1576671.53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f>+E8+E12</f>
        <v>1504344.9799999997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16642644.100000001</v>
      </c>
      <c r="K19" s="55">
        <f>++J19+I19+H19+G19+F19+E19+D19+C19+B19</f>
        <v>21147000.51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1504344.9799999997</v>
      </c>
      <c r="F22" s="38"/>
      <c r="G22" s="38"/>
      <c r="H22" s="38"/>
      <c r="I22" s="38"/>
      <c r="J22" s="55">
        <f>+J19</f>
        <v>16642644.100000001</v>
      </c>
      <c r="K22" s="55">
        <f>++J22+I22+H22+G22+F22+E22+D22+C22+B22</f>
        <v>21147000.51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60">
        <v>-1257962.08</v>
      </c>
      <c r="F26" s="38"/>
      <c r="G26" s="38"/>
      <c r="H26" s="38"/>
      <c r="I26" s="38"/>
      <c r="J26" s="38"/>
      <c r="K26" s="55">
        <f>++J26+I26+H26+G26+F26+E26+D26+C26+B26</f>
        <v>-1257962.08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547688.47</v>
      </c>
      <c r="K29" s="55">
        <f>++J29+I29+H29+G29+F29+E29+D29+C29+B29</f>
        <v>547688.47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350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246382.89999999967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16890331.57</v>
      </c>
      <c r="K33" s="55">
        <f>++J33+I33+H33+G33+F33+E33+D33+C33+B33</f>
        <v>20136725.9</v>
      </c>
      <c r="L33" s="61"/>
    </row>
    <row r="34" ht="15">
      <c r="E34" s="60"/>
    </row>
    <row r="35" spans="1:5" ht="15">
      <c r="A35" s="63" t="s">
        <v>351</v>
      </c>
      <c r="B35" s="63"/>
      <c r="C35" s="39"/>
      <c r="E35" s="60"/>
    </row>
    <row r="36" spans="1:11" ht="15">
      <c r="A36" s="53" t="s">
        <v>348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347</v>
      </c>
      <c r="B38" s="39"/>
      <c r="C38" s="39"/>
      <c r="E38" s="60"/>
      <c r="F38" s="60"/>
      <c r="J38" s="60"/>
      <c r="K38" s="60"/>
    </row>
    <row r="39" spans="1:12" ht="15">
      <c r="A39" s="39" t="s">
        <v>355</v>
      </c>
      <c r="B39" s="39"/>
      <c r="C39" s="39"/>
      <c r="E39" s="60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2021-01-25T08:55:13Z</cp:lastPrinted>
  <dcterms:created xsi:type="dcterms:W3CDTF">2012-02-03T11:53:42Z</dcterms:created>
  <dcterms:modified xsi:type="dcterms:W3CDTF">2021-04-20T07:33:09Z</dcterms:modified>
  <cp:category/>
  <cp:version/>
  <cp:contentType/>
  <cp:contentStatus/>
</cp:coreProperties>
</file>