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Mjesečni izvještaji\"/>
    </mc:Choice>
  </mc:AlternateContent>
  <xr:revisionPtr revIDLastSave="0" documentId="13_ncr:1_{485324D3-42B9-4C8C-8CF6-C83734E1F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J6" i="3"/>
  <c r="M6" i="3"/>
  <c r="L6" i="3"/>
  <c r="K6" i="3"/>
  <c r="I6" i="3" l="1"/>
  <c r="H6" i="3"/>
  <c r="G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<sst xmlns="http://schemas.openxmlformats.org/spreadsheetml/2006/main" count="80" uniqueCount="75">
  <si>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</si>
  <si>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</si>
  <si>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</si>
  <si>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</si>
  <si>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</si>
  <si>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</si>
  <si>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</si>
  <si>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</si>
  <si>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</si>
  <si>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</si>
  <si>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</si>
  <si>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</si>
  <si>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</si>
  <si>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</si>
  <si>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</si>
  <si>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</si>
  <si>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</si>
  <si>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</si>
  <si>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</si>
  <si>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</si>
  <si>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</si>
  <si>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</si>
  <si>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</si>
  <si>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</si>
  <si>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</si>
  <si>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</si>
  <si>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</si>
  <si>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</si>
  <si>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</si>
  <si>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</si>
  <si>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</si>
  <si>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</si>
  <si>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</si>
  <si>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</si>
  <si>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</si>
  <si>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</si>
  <si>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</si>
  <si>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</si>
  <si>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</si>
  <si>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</si>
  <si>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</si>
  <si>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</si>
  <si>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</si>
  <si>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</si>
  <si>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</si>
  <si>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</si>
  <si>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</si>
  <si>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</si>
  <si>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</si>
  <si>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</si>
  <si>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</si>
  <si>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</si>
  <si>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</si>
  <si>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</si>
  <si>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</si>
  <si>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</si>
  <si>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</si>
  <si>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</si>
  <si>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</si>
  <si>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</si>
  <si>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</si>
  <si>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30.aprila 2022. godine</t>
  </si>
  <si>
    <t>for the period 1 January - 30 April 2022</t>
  </si>
  <si>
    <t>Maj, 2022. godine                                                                                     verzija 01</t>
  </si>
  <si>
    <t>May, 2022                                                                                           version 01</t>
  </si>
  <si>
    <t>Tablela 1: Podaci o osiguranju za period od 1. januara do 30. aprila 2022. godine</t>
  </si>
  <si>
    <t>Table 1: Insurance data for the period 1 January - 30 April 2022</t>
  </si>
  <si>
    <t>Tablela 2: Bruto fakturisana premija za period od 1. januara do 30. aprila 2022. godine</t>
  </si>
  <si>
    <t>Table 2: Gross Written Premium for the period 1 January - 30 April 2022</t>
  </si>
  <si>
    <t>Tabela 2: Bruto fakturisana premija za period od 1. januara do 30. aprila 2022. godine</t>
  </si>
  <si>
    <r>
      <t xml:space="preserve">BFP/ </t>
    </r>
    <r>
      <rPr>
        <sz val="8"/>
        <color theme="0"/>
        <rFont val="Arial"/>
        <family val="2"/>
        <charset val="238"/>
      </rPr>
      <t>GWP 
IV 2021</t>
    </r>
  </si>
  <si>
    <r>
      <t xml:space="preserve">BFP/ </t>
    </r>
    <r>
      <rPr>
        <sz val="8"/>
        <color theme="0"/>
        <rFont val="Arial"/>
        <family val="2"/>
        <charset val="238"/>
      </rPr>
      <t>GWP
IV 2022</t>
    </r>
  </si>
  <si>
    <r>
      <t xml:space="preserve">Učešće/ 
</t>
    </r>
    <r>
      <rPr>
        <sz val="8"/>
        <color theme="0"/>
        <rFont val="Arial"/>
        <family val="2"/>
        <charset val="238"/>
      </rPr>
      <t>Share IV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</si>
  <si>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IV 2022</t>
    </r>
  </si>
  <si>
    <t>Tabela 1: Podaci o osiguranju za period od 1. januara do 30. aprila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</si>
</sst>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4</xdr:col>
      <xdr:colOff>180975</xdr:colOff>
      <xdr:row>64</xdr:row>
      <xdr:rowOff>111211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917455-A843-6D01-4193-3C715933A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87050"/>
          <a:ext cx="5381625" cy="3825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zoomScale="110" zoomScaleNormal="110" workbookViewId="0">
      <selection activeCell="A27" sqref="A27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63</v>
      </c>
    </row>
    <row r="23" spans="1:1" x14ac:dyDescent="0.25">
      <c r="A23" s="32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D22" sqref="D22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x14ac:dyDescent="0.2">
      <c r="A6" s="54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9" t="s">
        <v>67</v>
      </c>
    </row>
    <row r="10" spans="1:1" s="5" customFormat="1" x14ac:dyDescent="0.2">
      <c r="A10" s="55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zoomScaleNormal="100" workbookViewId="0">
      <selection activeCell="L18" sqref="L18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60" t="s">
        <v>74</v>
      </c>
      <c r="B2" s="60"/>
      <c r="C2" s="60"/>
      <c r="D2" s="60"/>
      <c r="E2" s="38"/>
      <c r="F2" s="38"/>
      <c r="G2" s="38"/>
    </row>
    <row r="3" spans="1:11" s="41" customFormat="1" ht="14.25" x14ac:dyDescent="0.25">
      <c r="A3" s="95" t="s">
        <v>66</v>
      </c>
      <c r="B3" s="95"/>
      <c r="C3" s="95"/>
      <c r="D3" s="95"/>
      <c r="E3" s="40"/>
      <c r="F3" s="40"/>
      <c r="G3" s="40"/>
    </row>
    <row r="5" spans="1:11" s="42" customFormat="1" ht="16.5" customHeight="1" x14ac:dyDescent="0.25">
      <c r="A5" s="98" t="s">
        <v>10</v>
      </c>
      <c r="B5" s="98" t="s">
        <v>42</v>
      </c>
      <c r="C5" s="104" t="s">
        <v>43</v>
      </c>
      <c r="D5" s="104"/>
      <c r="E5" s="103" t="s">
        <v>34</v>
      </c>
      <c r="F5" s="103"/>
      <c r="G5" s="103"/>
    </row>
    <row r="6" spans="1:11" s="10" customFormat="1" ht="23.25" customHeight="1" x14ac:dyDescent="0.25">
      <c r="A6" s="98"/>
      <c r="B6" s="98"/>
      <c r="C6" s="102" t="s">
        <v>52</v>
      </c>
      <c r="D6" s="102" t="s">
        <v>55</v>
      </c>
      <c r="E6" s="102" t="s">
        <v>38</v>
      </c>
      <c r="F6" s="101" t="s">
        <v>41</v>
      </c>
      <c r="G6" s="101"/>
    </row>
    <row r="7" spans="1:11" ht="27" customHeight="1" x14ac:dyDescent="0.25">
      <c r="A7" s="98"/>
      <c r="B7" s="98"/>
      <c r="C7" s="102"/>
      <c r="D7" s="102"/>
      <c r="E7" s="102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38966</v>
      </c>
      <c r="D8" s="28">
        <v>3893529.2</v>
      </c>
      <c r="E8" s="35">
        <v>4128</v>
      </c>
      <c r="F8" s="28">
        <v>3561</v>
      </c>
      <c r="G8" s="28">
        <v>2382037.75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12139</v>
      </c>
      <c r="D9" s="28">
        <v>1285475.08</v>
      </c>
      <c r="E9" s="35">
        <v>7414</v>
      </c>
      <c r="F9" s="28">
        <v>5925</v>
      </c>
      <c r="G9" s="28">
        <v>519489.62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15707</v>
      </c>
      <c r="D10" s="28">
        <v>2066559.78</v>
      </c>
      <c r="E10" s="35">
        <v>1300</v>
      </c>
      <c r="F10" s="28">
        <v>1080</v>
      </c>
      <c r="G10" s="28">
        <v>1286819.6000000001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6</v>
      </c>
      <c r="D11" s="28">
        <v>68068.41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8</v>
      </c>
      <c r="D12" s="28">
        <v>118844.47</v>
      </c>
      <c r="E12" s="35">
        <v>2</v>
      </c>
      <c r="F12" s="29">
        <v>0</v>
      </c>
      <c r="G12" s="29">
        <v>0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31</v>
      </c>
      <c r="D13" s="28">
        <v>302508.32</v>
      </c>
      <c r="E13" s="35">
        <v>1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92</v>
      </c>
      <c r="D14" s="28">
        <v>236611.48</v>
      </c>
      <c r="E14" s="35">
        <v>70</v>
      </c>
      <c r="F14" s="28">
        <v>62</v>
      </c>
      <c r="G14" s="28">
        <v>7090.76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34760</v>
      </c>
      <c r="D15" s="28">
        <v>1480381.13</v>
      </c>
      <c r="E15" s="35">
        <v>187</v>
      </c>
      <c r="F15" s="28">
        <v>102</v>
      </c>
      <c r="G15" s="28">
        <v>170347.71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23624</v>
      </c>
      <c r="D16" s="28">
        <v>4740059.28</v>
      </c>
      <c r="E16" s="35">
        <v>681</v>
      </c>
      <c r="F16" s="28">
        <v>429</v>
      </c>
      <c r="G16" s="28">
        <v>893359.91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253392</v>
      </c>
      <c r="D17" s="28">
        <v>11275988.970000001</v>
      </c>
      <c r="E17" s="35">
        <v>5959</v>
      </c>
      <c r="F17" s="28">
        <v>4320</v>
      </c>
      <c r="G17" s="28">
        <v>4999336.1399999997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22</v>
      </c>
      <c r="D18" s="28">
        <v>674567.95</v>
      </c>
      <c r="E18" s="35">
        <v>12</v>
      </c>
      <c r="F18" s="28">
        <v>12</v>
      </c>
      <c r="G18" s="28">
        <v>980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2841</v>
      </c>
      <c r="D19" s="28">
        <v>51246.48</v>
      </c>
      <c r="E19" s="35">
        <v>9</v>
      </c>
      <c r="F19" s="28">
        <v>7</v>
      </c>
      <c r="G19" s="28">
        <v>10199.89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2786</v>
      </c>
      <c r="D20" s="28">
        <v>889739.65</v>
      </c>
      <c r="E20" s="35">
        <v>242</v>
      </c>
      <c r="F20" s="28">
        <v>28</v>
      </c>
      <c r="G20" s="28">
        <v>67646.34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6277</v>
      </c>
      <c r="D21" s="28">
        <v>1065399.79</v>
      </c>
      <c r="E21" s="35">
        <v>29</v>
      </c>
      <c r="F21" s="28">
        <v>19</v>
      </c>
      <c r="G21" s="28">
        <v>25525.56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194</v>
      </c>
      <c r="D22" s="28">
        <v>19077.47</v>
      </c>
      <c r="E22" s="35">
        <v>10</v>
      </c>
      <c r="F22" s="28">
        <v>8</v>
      </c>
      <c r="G22" s="28">
        <v>7850.37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5070</v>
      </c>
      <c r="D23" s="28">
        <v>95224.46</v>
      </c>
      <c r="E23" s="35">
        <v>134</v>
      </c>
      <c r="F23" s="28">
        <v>122</v>
      </c>
      <c r="G23" s="28">
        <v>12004.38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1623</v>
      </c>
      <c r="D24" s="28">
        <v>1786.74</v>
      </c>
      <c r="E24" s="35">
        <v>2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56325</v>
      </c>
      <c r="D25" s="28">
        <v>338448.92</v>
      </c>
      <c r="E25" s="35">
        <v>1831</v>
      </c>
      <c r="F25" s="28">
        <v>1498</v>
      </c>
      <c r="G25" s="28">
        <v>188815.56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15597</v>
      </c>
      <c r="D26" s="28">
        <v>50870.98</v>
      </c>
      <c r="E26" s="35">
        <v>1</v>
      </c>
      <c r="F26" s="28">
        <v>0</v>
      </c>
      <c r="G26" s="28">
        <v>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68672</v>
      </c>
      <c r="D27" s="28">
        <v>5717307.9400000004</v>
      </c>
      <c r="E27" s="35">
        <v>1051</v>
      </c>
      <c r="F27" s="28">
        <v>863</v>
      </c>
      <c r="G27" s="28">
        <v>3168983.3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140</v>
      </c>
      <c r="D28" s="28">
        <v>6029</v>
      </c>
      <c r="E28" s="35">
        <v>16</v>
      </c>
      <c r="F28" s="28">
        <v>9</v>
      </c>
      <c r="G28" s="28">
        <v>7370.66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41920</v>
      </c>
      <c r="D29" s="28">
        <v>489119.55</v>
      </c>
      <c r="E29" s="35">
        <v>370</v>
      </c>
      <c r="F29" s="28">
        <v>230</v>
      </c>
      <c r="G29" s="28">
        <v>183387.13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36</v>
      </c>
      <c r="D30" s="28">
        <v>800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469460</v>
      </c>
      <c r="D31" s="33">
        <f t="shared" ref="D31:G31" si="0">SUM(D8:D26)</f>
        <v>28654388.560000002</v>
      </c>
      <c r="E31" s="33">
        <f>SUM(E8:E26)</f>
        <v>22012</v>
      </c>
      <c r="F31" s="33">
        <f t="shared" si="0"/>
        <v>17173</v>
      </c>
      <c r="G31" s="33">
        <f t="shared" si="0"/>
        <v>10571503.590000002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110768</v>
      </c>
      <c r="D32" s="33">
        <f>SUM(D27:D30)</f>
        <v>6213256.4900000002</v>
      </c>
      <c r="E32" s="33">
        <f t="shared" ref="E32:F32" si="1">SUM(E27:E30)</f>
        <v>1437</v>
      </c>
      <c r="F32" s="33">
        <f t="shared" si="1"/>
        <v>1102</v>
      </c>
      <c r="G32" s="33">
        <f>SUM(G27:G30)</f>
        <v>3359741.09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580228</v>
      </c>
      <c r="D33" s="34">
        <f t="shared" ref="D33:G33" si="2">D31+D32</f>
        <v>34867645.050000004</v>
      </c>
      <c r="E33" s="34">
        <f t="shared" si="2"/>
        <v>23449</v>
      </c>
      <c r="F33" s="34">
        <f t="shared" si="2"/>
        <v>18275</v>
      </c>
      <c r="G33" s="34">
        <f t="shared" si="2"/>
        <v>13931244.680000002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0" t="s">
        <v>9</v>
      </c>
      <c r="B36" s="100"/>
      <c r="C36" s="100"/>
      <c r="H36" s="43"/>
      <c r="I36" s="43"/>
      <c r="J36" s="43"/>
      <c r="K36" s="43"/>
    </row>
    <row r="37" spans="1:11" ht="14.25" x14ac:dyDescent="0.25">
      <c r="A37" s="99" t="s">
        <v>8</v>
      </c>
      <c r="B37" s="99"/>
      <c r="C37" s="99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7"/>
      <c r="C60" s="97"/>
      <c r="D60" s="97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6" t="s">
        <v>35</v>
      </c>
      <c r="B69" s="9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F19" sqref="F19"/>
    </sheetView>
  </sheetViews>
  <sheetFormatPr defaultColWidth="9.140625" defaultRowHeight="11.25" x14ac:dyDescent="0.2"/>
  <cols>
    <col min="1" max="1" width="30.7109375" style="2" customWidth="1"/>
    <col min="2" max="3" width="9" style="2" bestFit="1" customWidth="1"/>
    <col min="4" max="4" width="10.85546875" style="2" bestFit="1" customWidth="1"/>
    <col min="5" max="5" width="11.7109375" style="2" bestFit="1" customWidth="1"/>
    <col min="6" max="7" width="8.85546875" style="2" bestFit="1" customWidth="1"/>
    <col min="8" max="8" width="10.85546875" style="2" bestFit="1" customWidth="1"/>
    <col min="9" max="9" width="11.7109375" style="2" bestFit="1" customWidth="1"/>
    <col min="10" max="11" width="8.85546875" style="2" bestFit="1" customWidth="1"/>
    <col min="12" max="12" width="10.85546875" style="2" bestFit="1" customWidth="1"/>
    <col min="13" max="13" width="11.7109375" style="2" bestFit="1" customWidth="1"/>
    <col min="14" max="14" width="6.14062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5"/>
    </row>
    <row r="3" spans="1:16" s="14" customFormat="1" ht="14.25" x14ac:dyDescent="0.2">
      <c r="A3" s="107" t="s">
        <v>68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2.75" x14ac:dyDescent="0.2">
      <c r="A5" s="108" t="s">
        <v>56</v>
      </c>
      <c r="B5" s="108" t="s">
        <v>57</v>
      </c>
      <c r="C5" s="108"/>
      <c r="D5" s="108"/>
      <c r="E5" s="108"/>
      <c r="F5" s="108" t="s">
        <v>58</v>
      </c>
      <c r="G5" s="108"/>
      <c r="H5" s="108"/>
      <c r="I5" s="108"/>
      <c r="J5" s="108" t="s">
        <v>59</v>
      </c>
      <c r="K5" s="108"/>
      <c r="L5" s="108"/>
      <c r="M5" s="108"/>
      <c r="N5" s="108"/>
    </row>
    <row r="6" spans="1:16" s="8" customFormat="1" ht="22.5" x14ac:dyDescent="0.2">
      <c r="A6" s="108"/>
      <c r="B6" s="61" t="s">
        <v>70</v>
      </c>
      <c r="C6" s="61" t="s">
        <v>71</v>
      </c>
      <c r="D6" s="61" t="s">
        <v>72</v>
      </c>
      <c r="E6" s="61" t="s">
        <v>73</v>
      </c>
      <c r="F6" s="62" t="str">
        <f>B6</f>
        <v>BFP/ GWP 
IV 2021</v>
      </c>
      <c r="G6" s="62" t="str">
        <f>C6</f>
        <v>BFP/ GWP
IV 2022</v>
      </c>
      <c r="H6" s="62" t="str">
        <f>D6</f>
        <v>Učešće/ 
Share IV 2021</v>
      </c>
      <c r="I6" s="62" t="str">
        <f>E6</f>
        <v>Učešće/
  Share IV 2022</v>
      </c>
      <c r="J6" s="63" t="str">
        <f>B6</f>
        <v>BFP/ GWP 
IV 2021</v>
      </c>
      <c r="K6" s="63" t="str">
        <f>C6</f>
        <v>BFP/ GWP
IV 2022</v>
      </c>
      <c r="L6" s="63" t="str">
        <f>D6</f>
        <v>Učešće/ 
Share IV 2021</v>
      </c>
      <c r="M6" s="63" t="str">
        <f>E6</f>
        <v>Učešće/
  Share IV 2022</v>
      </c>
      <c r="N6" s="64" t="s">
        <v>54</v>
      </c>
    </row>
    <row r="7" spans="1:16" ht="14.25" customHeight="1" x14ac:dyDescent="0.2">
      <c r="A7" s="65" t="s">
        <v>0</v>
      </c>
      <c r="B7" s="66">
        <v>11626425.27</v>
      </c>
      <c r="C7" s="67">
        <v>12598562.33</v>
      </c>
      <c r="D7" s="68">
        <f>B7/$B$16</f>
        <v>0.4466373037493323</v>
      </c>
      <c r="E7" s="69">
        <f>C7/$C$16</f>
        <v>0.43967304706640725</v>
      </c>
      <c r="F7" s="70"/>
      <c r="G7" s="71"/>
      <c r="H7" s="71"/>
      <c r="I7" s="71"/>
      <c r="J7" s="72">
        <f>B7</f>
        <v>11626425.27</v>
      </c>
      <c r="K7" s="66">
        <f>C7</f>
        <v>12598562.33</v>
      </c>
      <c r="L7" s="68">
        <f>J7/$J$16</f>
        <v>0.36540602724516957</v>
      </c>
      <c r="M7" s="68">
        <f>K7/$K$16</f>
        <v>0.3613253006313944</v>
      </c>
      <c r="N7" s="73">
        <f>K7/J7*100</f>
        <v>108.36144418790903</v>
      </c>
      <c r="P7" s="57"/>
    </row>
    <row r="8" spans="1:16" ht="14.25" customHeight="1" x14ac:dyDescent="0.2">
      <c r="A8" s="65" t="s">
        <v>44</v>
      </c>
      <c r="B8" s="66">
        <v>4318694.0699999994</v>
      </c>
      <c r="C8" s="67">
        <v>4999954.2199999979</v>
      </c>
      <c r="D8" s="68">
        <f>B8/$B$16</f>
        <v>0.16590567008762358</v>
      </c>
      <c r="E8" s="69">
        <f>C8/$C$16</f>
        <v>0.17449174354324448</v>
      </c>
      <c r="F8" s="70"/>
      <c r="G8" s="71"/>
      <c r="H8" s="71"/>
      <c r="I8" s="71"/>
      <c r="J8" s="72">
        <f t="shared" ref="J8:J11" si="0">B8</f>
        <v>4318694.0699999994</v>
      </c>
      <c r="K8" s="66">
        <f>C8</f>
        <v>4999954.2199999979</v>
      </c>
      <c r="L8" s="68">
        <f t="shared" ref="L8:L15" si="1">J8/$J$16</f>
        <v>0.13573190437803176</v>
      </c>
      <c r="M8" s="68">
        <f>K8/$K$16</f>
        <v>0.1433981048284188</v>
      </c>
      <c r="N8" s="73">
        <f t="shared" ref="N8:N14" si="2">K8/J8*100</f>
        <v>115.77467954334628</v>
      </c>
      <c r="P8" s="57"/>
    </row>
    <row r="9" spans="1:16" ht="14.25" customHeight="1" x14ac:dyDescent="0.2">
      <c r="A9" s="65" t="s">
        <v>53</v>
      </c>
      <c r="B9" s="66">
        <v>2171718.9899999597</v>
      </c>
      <c r="C9" s="66">
        <v>2120670.81</v>
      </c>
      <c r="D9" s="68">
        <f>B9/$B$16</f>
        <v>8.3428112396477405E-2</v>
      </c>
      <c r="E9" s="69">
        <f>C9/$C$16</f>
        <v>7.4008587046255944E-2</v>
      </c>
      <c r="F9" s="70"/>
      <c r="G9" s="71"/>
      <c r="H9" s="71"/>
      <c r="I9" s="71"/>
      <c r="J9" s="72">
        <f t="shared" si="0"/>
        <v>2171718.9899999597</v>
      </c>
      <c r="K9" s="66">
        <f t="shared" ref="K9:K10" si="3">C9</f>
        <v>2120670.81</v>
      </c>
      <c r="L9" s="68">
        <f t="shared" si="1"/>
        <v>6.8254789412909328E-2</v>
      </c>
      <c r="M9" s="68">
        <f t="shared" ref="M9:M16" si="4">K9/$K$16</f>
        <v>6.0820591897129003E-2</v>
      </c>
      <c r="N9" s="73">
        <f t="shared" si="2"/>
        <v>97.649411354092337</v>
      </c>
      <c r="P9" s="57"/>
    </row>
    <row r="10" spans="1:16" ht="14.25" customHeight="1" x14ac:dyDescent="0.2">
      <c r="A10" s="65" t="s">
        <v>1</v>
      </c>
      <c r="B10" s="66">
        <v>4155302.0299999947</v>
      </c>
      <c r="C10" s="67">
        <v>4534622.84</v>
      </c>
      <c r="D10" s="68">
        <f>B10/$B$16</f>
        <v>0.15962884995547086</v>
      </c>
      <c r="E10" s="69">
        <f>C10/$C$16</f>
        <v>0.15825229809056518</v>
      </c>
      <c r="F10" s="70"/>
      <c r="G10" s="71"/>
      <c r="H10" s="71"/>
      <c r="I10" s="71"/>
      <c r="J10" s="72">
        <f t="shared" si="0"/>
        <v>4155302.0299999947</v>
      </c>
      <c r="K10" s="66">
        <f t="shared" si="3"/>
        <v>4534622.84</v>
      </c>
      <c r="L10" s="68">
        <f t="shared" si="1"/>
        <v>0.13059666849654869</v>
      </c>
      <c r="M10" s="68">
        <f t="shared" si="4"/>
        <v>0.1300524550338108</v>
      </c>
      <c r="N10" s="73">
        <f t="shared" si="2"/>
        <v>109.12859780736576</v>
      </c>
      <c r="P10" s="57"/>
    </row>
    <row r="11" spans="1:16" ht="13.15" customHeight="1" x14ac:dyDescent="0.2">
      <c r="A11" s="65" t="s">
        <v>2</v>
      </c>
      <c r="B11" s="74">
        <v>3758881.17</v>
      </c>
      <c r="C11" s="75">
        <v>4400578.3600000003</v>
      </c>
      <c r="D11" s="76">
        <f>B11/$B$16</f>
        <v>0.14440006381109571</v>
      </c>
      <c r="E11" s="77">
        <f>C11/$C$16</f>
        <v>0.15357432425352724</v>
      </c>
      <c r="F11" s="70"/>
      <c r="G11" s="71"/>
      <c r="H11" s="78"/>
      <c r="I11" s="78"/>
      <c r="J11" s="72">
        <f t="shared" si="0"/>
        <v>3758881.17</v>
      </c>
      <c r="K11" s="66">
        <f>C11</f>
        <v>4400578.3600000003</v>
      </c>
      <c r="L11" s="68">
        <f t="shared" si="1"/>
        <v>0.11813758772100851</v>
      </c>
      <c r="M11" s="68">
        <f t="shared" si="4"/>
        <v>0.12620807495572461</v>
      </c>
      <c r="N11" s="73">
        <f t="shared" si="2"/>
        <v>117.0714944415229</v>
      </c>
      <c r="P11" s="57"/>
    </row>
    <row r="12" spans="1:16" ht="14.45" customHeight="1" x14ac:dyDescent="0.2">
      <c r="A12" s="79" t="s">
        <v>5</v>
      </c>
      <c r="B12" s="80"/>
      <c r="C12" s="80"/>
      <c r="D12" s="80"/>
      <c r="E12" s="80"/>
      <c r="F12" s="81">
        <v>1506510.1099999999</v>
      </c>
      <c r="G12" s="82">
        <v>1580829.64</v>
      </c>
      <c r="H12" s="83">
        <f>F12/$F$16</f>
        <v>0.26033542455496933</v>
      </c>
      <c r="I12" s="83">
        <f t="shared" ref="I12:I16" si="5">G12/$G$16</f>
        <v>0.2544285178866002</v>
      </c>
      <c r="J12" s="84">
        <f>F12</f>
        <v>1506510.1099999999</v>
      </c>
      <c r="K12" s="66">
        <f>G12</f>
        <v>1580829.64</v>
      </c>
      <c r="L12" s="68">
        <f>J12/$J$16</f>
        <v>4.7347990591761951E-2</v>
      </c>
      <c r="M12" s="68">
        <f t="shared" si="4"/>
        <v>4.53380100013379E-2</v>
      </c>
      <c r="N12" s="73">
        <f t="shared" si="2"/>
        <v>104.93322477603553</v>
      </c>
      <c r="P12" s="57"/>
    </row>
    <row r="13" spans="1:16" ht="14.25" customHeight="1" x14ac:dyDescent="0.2">
      <c r="A13" s="79" t="s">
        <v>48</v>
      </c>
      <c r="B13" s="80"/>
      <c r="C13" s="80"/>
      <c r="D13" s="80"/>
      <c r="E13" s="80"/>
      <c r="F13" s="85">
        <v>1887531.09</v>
      </c>
      <c r="G13" s="82">
        <v>2253590.35</v>
      </c>
      <c r="H13" s="86">
        <f>F13/$F$16</f>
        <v>0.3261784998415006</v>
      </c>
      <c r="I13" s="86">
        <f t="shared" si="5"/>
        <v>0.36270679532175565</v>
      </c>
      <c r="J13" s="84">
        <f t="shared" ref="J13:J15" si="6">F13</f>
        <v>1887531.09</v>
      </c>
      <c r="K13" s="66">
        <f t="shared" ref="K13:K15" si="7">G13</f>
        <v>2253590.35</v>
      </c>
      <c r="L13" s="68">
        <f t="shared" si="1"/>
        <v>5.9323069721037708E-2</v>
      </c>
      <c r="M13" s="68">
        <f t="shared" si="4"/>
        <v>6.4632708827004656E-2</v>
      </c>
      <c r="N13" s="73">
        <f t="shared" si="2"/>
        <v>119.39354863818427</v>
      </c>
      <c r="P13" s="57"/>
    </row>
    <row r="14" spans="1:16" ht="14.25" customHeight="1" x14ac:dyDescent="0.2">
      <c r="A14" s="79" t="s">
        <v>3</v>
      </c>
      <c r="B14" s="80"/>
      <c r="C14" s="80"/>
      <c r="D14" s="80"/>
      <c r="E14" s="80"/>
      <c r="F14" s="85">
        <v>573667.16999999993</v>
      </c>
      <c r="G14" s="84">
        <v>566172.16000000003</v>
      </c>
      <c r="H14" s="86">
        <f>F14/$F$16</f>
        <v>9.9133676743263108E-2</v>
      </c>
      <c r="I14" s="86">
        <f t="shared" si="5"/>
        <v>9.1123255721252225E-2</v>
      </c>
      <c r="J14" s="84">
        <f t="shared" si="6"/>
        <v>573667.16999999993</v>
      </c>
      <c r="K14" s="66">
        <f t="shared" si="7"/>
        <v>566172.16000000003</v>
      </c>
      <c r="L14" s="68">
        <f t="shared" si="1"/>
        <v>1.8029741445255022E-2</v>
      </c>
      <c r="M14" s="68">
        <f t="shared" si="4"/>
        <v>1.6237751622976328E-2</v>
      </c>
      <c r="N14" s="87">
        <f t="shared" si="2"/>
        <v>98.69349155887727</v>
      </c>
      <c r="P14" s="57"/>
    </row>
    <row r="15" spans="1:16" ht="14.25" customHeight="1" x14ac:dyDescent="0.2">
      <c r="A15" s="79" t="s">
        <v>4</v>
      </c>
      <c r="B15" s="80"/>
      <c r="C15" s="80"/>
      <c r="D15" s="80"/>
      <c r="E15" s="80"/>
      <c r="F15" s="85">
        <v>1819095.76</v>
      </c>
      <c r="G15" s="84">
        <v>1812664.34</v>
      </c>
      <c r="H15" s="86">
        <f>F15/$F$16</f>
        <v>0.31435239886026695</v>
      </c>
      <c r="I15" s="86">
        <f>G15/$G$16</f>
        <v>0.29174143107039191</v>
      </c>
      <c r="J15" s="84">
        <f t="shared" si="6"/>
        <v>1819095.76</v>
      </c>
      <c r="K15" s="66">
        <f t="shared" si="7"/>
        <v>1812664.34</v>
      </c>
      <c r="L15" s="68">
        <f t="shared" si="1"/>
        <v>5.7172220988277379E-2</v>
      </c>
      <c r="M15" s="68">
        <f t="shared" si="4"/>
        <v>5.1987002202203508E-2</v>
      </c>
      <c r="N15" s="73">
        <f>K15/J15*100</f>
        <v>99.646449618463194</v>
      </c>
      <c r="P15" s="57"/>
    </row>
    <row r="16" spans="1:16" s="12" customFormat="1" ht="18.2" customHeight="1" x14ac:dyDescent="0.2">
      <c r="A16" s="88" t="s">
        <v>60</v>
      </c>
      <c r="B16" s="89">
        <f>SUM(B7:B15)</f>
        <v>26031021.529999956</v>
      </c>
      <c r="C16" s="89">
        <f>SUM(C7:C15)</f>
        <v>28654388.559999995</v>
      </c>
      <c r="D16" s="90">
        <f>B16/B16</f>
        <v>1</v>
      </c>
      <c r="E16" s="90">
        <f>C16/C16</f>
        <v>1</v>
      </c>
      <c r="F16" s="91">
        <f>SUM(F7:F15)</f>
        <v>5786804.1299999999</v>
      </c>
      <c r="G16" s="91">
        <f>SUM(G7:G15)</f>
        <v>6213256.4900000002</v>
      </c>
      <c r="H16" s="92">
        <f>SUM(H7:H15)</f>
        <v>1</v>
      </c>
      <c r="I16" s="92">
        <f t="shared" si="5"/>
        <v>1</v>
      </c>
      <c r="J16" s="91">
        <f>SUM(J7:J15)</f>
        <v>31817825.659999955</v>
      </c>
      <c r="K16" s="91">
        <f>SUM(K7:K15)</f>
        <v>34867645.049999997</v>
      </c>
      <c r="L16" s="93">
        <f>J16/J16</f>
        <v>1</v>
      </c>
      <c r="M16" s="93">
        <f t="shared" si="4"/>
        <v>1</v>
      </c>
      <c r="N16" s="94">
        <f>K16/J16*100</f>
        <v>109.58525394723671</v>
      </c>
      <c r="O16" s="57"/>
    </row>
    <row r="17" spans="1:14" ht="21" customHeight="1" x14ac:dyDescent="0.2">
      <c r="A17" s="2" t="s">
        <v>46</v>
      </c>
      <c r="B17" s="49"/>
      <c r="C17" s="50"/>
      <c r="D17" s="58"/>
      <c r="H17" s="56"/>
      <c r="N17" s="57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2021-03-24T07:48:05Z</cp:lastPrinted>
  <dcterms:created xsi:type="dcterms:W3CDTF">2018-02-21T07:14:25Z</dcterms:created>
  <dcterms:modified xsi:type="dcterms:W3CDTF">2022-05-17T12:56:59Z</dcterms:modified>
</cp:coreProperties>
</file>