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2022 09\"/>
    </mc:Choice>
  </mc:AlternateContent>
  <xr:revisionPtr revIDLastSave="0" documentId="13_ncr:1_{B74C7C16-304A-47E4-A01B-009156E820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3" l="1"/>
  <c r="L6" i="3"/>
  <c r="M6" i="3"/>
  <c r="J6" i="3"/>
  <c r="G6" i="3"/>
  <c r="H6" i="3"/>
  <c r="I6" i="3"/>
  <c r="F6" i="3"/>
  <c r="C16" i="3"/>
  <c r="E10" i="3" s="1"/>
  <c r="B16" i="3"/>
  <c r="D7" i="3" s="1"/>
  <c r="D10" i="3" l="1"/>
  <c r="D8" i="3"/>
  <c r="E8" i="3"/>
  <c r="E11" i="3"/>
  <c r="E9" i="3"/>
  <c r="E7" i="3"/>
  <c r="D11" i="3"/>
  <c r="D9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N7" i="3" s="1"/>
  <c r="N15" i="3" l="1"/>
  <c r="K16" i="3"/>
  <c r="J16" i="3"/>
  <c r="L12" i="3" s="1"/>
  <c r="I12" i="3"/>
  <c r="I16" i="3"/>
  <c r="H12" i="3"/>
  <c r="H13" i="3"/>
  <c r="H14" i="3"/>
  <c r="H15" i="3"/>
  <c r="I14" i="3"/>
  <c r="I13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<sst xmlns="http://schemas.openxmlformats.org/spreadsheetml/2006/main" count="80" uniqueCount="75">
  <si>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</si>
  <si>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</si>
  <si>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</si>
  <si>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</si>
  <si>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</si>
  <si>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</si>
  <si>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</si>
  <si>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</si>
  <si>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</si>
  <si>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</si>
  <si>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</si>
  <si>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</si>
  <si>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</si>
  <si>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</si>
  <si>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</si>
  <si>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</si>
  <si>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</si>
  <si>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</si>
  <si>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</si>
  <si>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</si>
  <si>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</si>
  <si>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</si>
  <si>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</si>
  <si>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</si>
  <si>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</si>
  <si>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</si>
  <si>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</si>
  <si>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</si>
  <si>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</si>
  <si>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</si>
  <si>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</si>
  <si>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</si>
  <si>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</si>
  <si>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</si>
  <si>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</si>
  <si>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</si>
  <si>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</si>
  <si>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</si>
  <si>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</si>
  <si>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</si>
  <si>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</si>
  <si>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</si>
  <si>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</si>
  <si>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</si>
  <si>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</si>
  <si>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</si>
  <si>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</si>
  <si>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</si>
  <si>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</si>
  <si>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</si>
  <si>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</si>
  <si>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</si>
  <si>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</si>
  <si>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</si>
  <si>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</si>
  <si>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</si>
  <si>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</si>
  <si>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</si>
  <si>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</si>
  <si>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</si>
  <si>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</si>
  <si>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 septembra 2022. godine</t>
  </si>
  <si>
    <t>for the period 1 January - 30 September 2022</t>
  </si>
  <si>
    <t>Tablela 1: Podaci o osiguranju za period od 1. januara do 30. septembra 2022. godine</t>
  </si>
  <si>
    <t>Tablela 2: Bruto fakturisana premija za period od 1. januara do 30. septembra 2022. godine</t>
  </si>
  <si>
    <t>Table 2: Gross Written Premium for the period 1 January - 30 September 2022</t>
  </si>
  <si>
    <t>Tabela 1: Podaci o osiguranju za period od 1. januara do 30. septembra 2022. godine</t>
  </si>
  <si>
    <t>Table 1: Insurance data for the period 1 January - 30 September 2022</t>
  </si>
  <si>
    <t>Tabela 2: Bruto fakturisana premija za period od 1. januara do 30.septembra 2022. godine</t>
  </si>
  <si>
    <r>
      <t xml:space="preserve">BFP/ </t>
    </r>
    <r>
      <rPr>
        <sz val="8"/>
        <color theme="0"/>
        <rFont val="Arial"/>
        <family val="2"/>
        <charset val="238"/>
      </rPr>
      <t>GWP 
IX 2021</t>
    </r>
  </si>
  <si>
    <r>
      <t xml:space="preserve">BFP/ </t>
    </r>
    <r>
      <rPr>
        <sz val="8"/>
        <color theme="0"/>
        <rFont val="Arial"/>
        <family val="2"/>
        <charset val="238"/>
      </rPr>
      <t>GWP
IX  2022</t>
    </r>
  </si>
  <si>
    <r>
      <t xml:space="preserve">Učešće/ 
</t>
    </r>
    <r>
      <rPr>
        <sz val="8"/>
        <color theme="0"/>
        <rFont val="Arial"/>
        <family val="2"/>
        <charset val="238"/>
      </rPr>
      <t>Share IX 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</si>
  <si>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IX  2022</t>
    </r>
  </si>
  <si>
    <t>Novembar, 2022. godine                                                                                     verzija 02</t>
  </si>
  <si>
    <t>November, 2022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</si>
</sst>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8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7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7" applyNumberFormat="1" applyFont="1" applyFill="1" applyAlignment="1">
      <alignment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172" fontId="37" fillId="3" borderId="11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6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54" fillId="0" borderId="0" xfId="66" applyNumberFormat="1" applyFont="1" applyAlignment="1" applyProtection="1">
      <alignment horizontal="left" vertical="center" wrapText="1"/>
    </xf>
    <xf numFmtId="0" fontId="55" fillId="0" borderId="0" xfId="0" applyFont="1"/>
    <xf numFmtId="0" fontId="54" fillId="0" borderId="0" xfId="66" applyFont="1" applyAlignment="1" applyProtection="1">
      <alignment horizontal="left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7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390459545961"/>
          <c:y val="0.11290272381993602"/>
          <c:w val="0.5652410570118187"/>
          <c:h val="0.795416790341208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04A-4182-9A72-D7F2B044E0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04A-4182-9A72-D7F2B044E0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04A-4182-9A72-D7F2B044E0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04A-4182-9A72-D7F2B044E0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04A-4182-9A72-D7F2B044E0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04A-4182-9A72-D7F2B044E0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04A-4182-9A72-D7F2B044E02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04A-4182-9A72-D7F2B044E02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04A-4182-9A72-D7F2B044E02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04A-4182-9A72-D7F2B044E020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04A-4182-9A72-D7F2B044E020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04A-4182-9A72-D7F2B044E020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04A-4182-9A72-D7F2B044E020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04A-4182-9A72-D7F2B044E020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04A-4182-9A72-D7F2B044E020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04A-4182-9A72-D7F2B044E020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D04A-4182-9A72-D7F2B044E020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D04A-4182-9A72-D7F2B044E020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D04A-4182-9A72-D7F2B044E020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D04A-4182-9A72-D7F2B044E02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[1]A1!$M$98:$M$105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 Ostalo (manje od 3%)/
Others (less than 3%)</c:v>
                </c:pt>
              </c:strCache>
            </c:strRef>
          </c:cat>
          <c:val>
            <c:numRef>
              <c:f>[1]A1!$N$98:$N$105</c:f>
              <c:numCache>
                <c:formatCode>General</c:formatCode>
                <c:ptCount val="8"/>
                <c:pt idx="0">
                  <c:v>29996467.449999999</c:v>
                </c:pt>
                <c:pt idx="1">
                  <c:v>13970372.719999999</c:v>
                </c:pt>
                <c:pt idx="2">
                  <c:v>8749772.8399999999</c:v>
                </c:pt>
                <c:pt idx="3">
                  <c:v>8395298.3999999985</c:v>
                </c:pt>
                <c:pt idx="4">
                  <c:v>5252698.16</c:v>
                </c:pt>
                <c:pt idx="5">
                  <c:v>3272742.66</c:v>
                </c:pt>
                <c:pt idx="6">
                  <c:v>3046899.88</c:v>
                </c:pt>
                <c:pt idx="7">
                  <c:v>10102900.219999999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4A-4182-9A72-D7F2B044E02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1</xdr:rowOff>
    </xdr:from>
    <xdr:to>
      <xdr:col>4</xdr:col>
      <xdr:colOff>552450</xdr:colOff>
      <xdr:row>65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827F32-0D65-40CA-AED6-2C4FF0C10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za%209%202022%20KOREK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žaj"/>
      <sheetName val="A1"/>
      <sheetName val="A2"/>
      <sheetName val="A3"/>
      <sheetName val="A4"/>
    </sheetNames>
    <sheetDataSet>
      <sheetData sheetId="0" refreshError="1"/>
      <sheetData sheetId="1">
        <row r="98">
          <cell r="M98">
            <v>10</v>
          </cell>
          <cell r="N98">
            <v>29996467.449999999</v>
          </cell>
        </row>
        <row r="99">
          <cell r="M99">
            <v>20</v>
          </cell>
          <cell r="N99">
            <v>13970372.719999999</v>
          </cell>
        </row>
        <row r="100">
          <cell r="M100">
            <v>1</v>
          </cell>
          <cell r="N100">
            <v>8749772.8399999999</v>
          </cell>
        </row>
        <row r="101">
          <cell r="M101">
            <v>9</v>
          </cell>
          <cell r="N101">
            <v>8395298.3999999985</v>
          </cell>
        </row>
        <row r="102">
          <cell r="M102">
            <v>3</v>
          </cell>
          <cell r="N102">
            <v>5252698.16</v>
          </cell>
        </row>
        <row r="103">
          <cell r="M103">
            <v>2</v>
          </cell>
          <cell r="N103">
            <v>3272742.66</v>
          </cell>
        </row>
        <row r="104">
          <cell r="M104">
            <v>8</v>
          </cell>
          <cell r="N104">
            <v>3046899.88</v>
          </cell>
        </row>
        <row r="105">
          <cell r="M105" t="str">
            <v xml:space="preserve"> Ostalo (manje od 3%)/
Others (less than 3%)</v>
          </cell>
          <cell r="N105">
            <v>10102900.219999999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topLeftCell="A4" zoomScale="110" zoomScaleNormal="110" workbookViewId="0">
      <selection activeCell="A28" sqref="A28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73</v>
      </c>
    </row>
    <row r="23" spans="1:1" x14ac:dyDescent="0.25">
      <c r="A23" s="32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0" sqref="A20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63</v>
      </c>
    </row>
    <row r="6" spans="1:1" s="88" customFormat="1" x14ac:dyDescent="0.2">
      <c r="A6" s="89" t="s">
        <v>67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64</v>
      </c>
    </row>
    <row r="10" spans="1:1" s="88" customFormat="1" x14ac:dyDescent="0.2">
      <c r="A10" s="87" t="s">
        <v>65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16" zoomScaleNormal="100" workbookViewId="0">
      <selection activeCell="M32" sqref="M32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8" t="s">
        <v>66</v>
      </c>
      <c r="B2" s="58"/>
      <c r="C2" s="58"/>
      <c r="D2" s="58"/>
      <c r="E2" s="38"/>
      <c r="F2" s="38"/>
      <c r="G2" s="38"/>
    </row>
    <row r="3" spans="1:11" s="41" customFormat="1" ht="14.25" x14ac:dyDescent="0.25">
      <c r="A3" s="94" t="s">
        <v>67</v>
      </c>
      <c r="B3" s="94"/>
      <c r="C3" s="94"/>
      <c r="D3" s="94"/>
      <c r="E3" s="40"/>
      <c r="F3" s="40"/>
      <c r="G3" s="40"/>
    </row>
    <row r="5" spans="1:11" s="42" customFormat="1" ht="16.5" customHeight="1" x14ac:dyDescent="0.25">
      <c r="A5" s="97" t="s">
        <v>10</v>
      </c>
      <c r="B5" s="97" t="s">
        <v>42</v>
      </c>
      <c r="C5" s="93" t="s">
        <v>43</v>
      </c>
      <c r="D5" s="93"/>
      <c r="E5" s="92" t="s">
        <v>34</v>
      </c>
      <c r="F5" s="92"/>
      <c r="G5" s="92"/>
    </row>
    <row r="6" spans="1:11" s="10" customFormat="1" ht="23.25" customHeight="1" x14ac:dyDescent="0.25">
      <c r="A6" s="97"/>
      <c r="B6" s="97"/>
      <c r="C6" s="91" t="s">
        <v>52</v>
      </c>
      <c r="D6" s="91" t="s">
        <v>55</v>
      </c>
      <c r="E6" s="91" t="s">
        <v>38</v>
      </c>
      <c r="F6" s="90" t="s">
        <v>41</v>
      </c>
      <c r="G6" s="90"/>
    </row>
    <row r="7" spans="1:11" ht="27" customHeight="1" x14ac:dyDescent="0.25">
      <c r="A7" s="97"/>
      <c r="B7" s="97"/>
      <c r="C7" s="91"/>
      <c r="D7" s="91"/>
      <c r="E7" s="91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42178</v>
      </c>
      <c r="D8" s="28">
        <v>8749772.8399999999</v>
      </c>
      <c r="E8" s="35">
        <v>8202</v>
      </c>
      <c r="F8" s="28">
        <v>7568</v>
      </c>
      <c r="G8" s="28">
        <v>4969966.4799999995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12675</v>
      </c>
      <c r="D9" s="28">
        <v>3272742.66</v>
      </c>
      <c r="E9" s="35">
        <v>15696</v>
      </c>
      <c r="F9" s="28">
        <v>14176</v>
      </c>
      <c r="G9" s="28">
        <v>1245793.3199999998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16706</v>
      </c>
      <c r="D10" s="28">
        <v>5252698.16</v>
      </c>
      <c r="E10" s="35">
        <v>3171</v>
      </c>
      <c r="F10" s="28">
        <v>2815</v>
      </c>
      <c r="G10" s="28">
        <v>3694317.75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164379.24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12</v>
      </c>
      <c r="D12" s="28">
        <v>764047.13</v>
      </c>
      <c r="E12" s="35">
        <v>3</v>
      </c>
      <c r="F12" s="29">
        <v>1</v>
      </c>
      <c r="G12" s="29">
        <v>275721.43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40</v>
      </c>
      <c r="D13" s="28">
        <v>327218.19999999995</v>
      </c>
      <c r="E13" s="35">
        <v>2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95</v>
      </c>
      <c r="D14" s="28">
        <v>509919.95</v>
      </c>
      <c r="E14" s="35">
        <v>140</v>
      </c>
      <c r="F14" s="28">
        <v>139</v>
      </c>
      <c r="G14" s="28">
        <v>51998.439999999995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36243</v>
      </c>
      <c r="D15" s="28">
        <v>3046899.88</v>
      </c>
      <c r="E15" s="35">
        <v>342</v>
      </c>
      <c r="F15" s="28">
        <v>250</v>
      </c>
      <c r="G15" s="28">
        <v>946504.78999999992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25643</v>
      </c>
      <c r="D16" s="28">
        <v>8395298.3999999985</v>
      </c>
      <c r="E16" s="35">
        <v>1505</v>
      </c>
      <c r="F16" s="28">
        <v>1211</v>
      </c>
      <c r="G16" s="28">
        <v>1595759.8699999999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263563</v>
      </c>
      <c r="D17" s="28">
        <v>29996467.449999999</v>
      </c>
      <c r="E17" s="35">
        <v>11689</v>
      </c>
      <c r="F17" s="28">
        <v>9745</v>
      </c>
      <c r="G17" s="28">
        <v>11479051.52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36</v>
      </c>
      <c r="D18" s="28">
        <v>826658.8</v>
      </c>
      <c r="E18" s="35">
        <v>67</v>
      </c>
      <c r="F18" s="28">
        <v>67</v>
      </c>
      <c r="G18" s="28">
        <v>6408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3035</v>
      </c>
      <c r="D19" s="28">
        <v>329274.32</v>
      </c>
      <c r="E19" s="35">
        <v>24</v>
      </c>
      <c r="F19" s="28">
        <v>21</v>
      </c>
      <c r="G19" s="28">
        <v>14684.62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3056</v>
      </c>
      <c r="D20" s="28">
        <v>2381214.67</v>
      </c>
      <c r="E20" s="35">
        <v>286</v>
      </c>
      <c r="F20" s="28">
        <v>69</v>
      </c>
      <c r="G20" s="28">
        <v>858573.75000000012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8265</v>
      </c>
      <c r="D21" s="28">
        <v>2297589.71</v>
      </c>
      <c r="E21" s="35">
        <v>52</v>
      </c>
      <c r="F21" s="28">
        <v>35</v>
      </c>
      <c r="G21" s="28">
        <v>59721.59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249</v>
      </c>
      <c r="D22" s="28">
        <v>48854.11</v>
      </c>
      <c r="E22" s="35">
        <v>17</v>
      </c>
      <c r="F22" s="28">
        <v>16</v>
      </c>
      <c r="G22" s="28">
        <v>15878.77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4838</v>
      </c>
      <c r="D23" s="28">
        <v>269809.08</v>
      </c>
      <c r="E23" s="35">
        <v>303</v>
      </c>
      <c r="F23" s="28">
        <v>281</v>
      </c>
      <c r="G23" s="28">
        <v>33183.75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1628</v>
      </c>
      <c r="D24" s="28">
        <v>3773.6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68209</v>
      </c>
      <c r="D25" s="28">
        <v>905472.2</v>
      </c>
      <c r="E25" s="35">
        <v>3763</v>
      </c>
      <c r="F25" s="28">
        <v>3117</v>
      </c>
      <c r="G25" s="28">
        <v>351605.68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17932</v>
      </c>
      <c r="D26" s="28">
        <v>77456.47</v>
      </c>
      <c r="E26" s="35">
        <v>4</v>
      </c>
      <c r="F26" s="28">
        <v>2</v>
      </c>
      <c r="G26" s="28">
        <v>100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71073</v>
      </c>
      <c r="D27" s="28">
        <v>13970372.719999999</v>
      </c>
      <c r="E27" s="35">
        <v>2006</v>
      </c>
      <c r="F27" s="28">
        <v>1828</v>
      </c>
      <c r="G27" s="28">
        <v>7051521.7399999993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132</v>
      </c>
      <c r="D28" s="28">
        <v>13144</v>
      </c>
      <c r="E28" s="35">
        <v>33</v>
      </c>
      <c r="F28" s="28">
        <v>26</v>
      </c>
      <c r="G28" s="28">
        <v>27576.11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44455</v>
      </c>
      <c r="D29" s="28">
        <v>1183188.74</v>
      </c>
      <c r="E29" s="35">
        <v>659</v>
      </c>
      <c r="F29" s="28">
        <v>515</v>
      </c>
      <c r="G29" s="28">
        <v>401274.82999999996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30</v>
      </c>
      <c r="D30" s="28">
        <v>900</v>
      </c>
      <c r="E30" s="35">
        <v>1</v>
      </c>
      <c r="F30" s="28">
        <v>1</v>
      </c>
      <c r="G30" s="28">
        <v>27891.57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504405</v>
      </c>
      <c r="D31" s="33">
        <f t="shared" ref="D31:G31" si="0">SUM(D8:D26)</f>
        <v>67619546.86999999</v>
      </c>
      <c r="E31" s="33">
        <f>SUM(E8:E26)</f>
        <v>45268</v>
      </c>
      <c r="F31" s="33">
        <f t="shared" si="0"/>
        <v>39513</v>
      </c>
      <c r="G31" s="33">
        <f t="shared" si="0"/>
        <v>25599269.759999994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115690</v>
      </c>
      <c r="D32" s="33">
        <f>SUM(D27:D30)</f>
        <v>15167605.459999999</v>
      </c>
      <c r="E32" s="33">
        <f t="shared" ref="E32:F32" si="1">SUM(E27:E30)</f>
        <v>2699</v>
      </c>
      <c r="F32" s="33">
        <f t="shared" si="1"/>
        <v>2370</v>
      </c>
      <c r="G32" s="33">
        <f>SUM(G27:G30)</f>
        <v>7508264.25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620095</v>
      </c>
      <c r="D33" s="34">
        <f t="shared" ref="D33:G33" si="2">D31+D32</f>
        <v>82787152.329999983</v>
      </c>
      <c r="E33" s="34">
        <f t="shared" si="2"/>
        <v>47967</v>
      </c>
      <c r="F33" s="34">
        <f t="shared" si="2"/>
        <v>41883</v>
      </c>
      <c r="G33" s="34">
        <f t="shared" si="2"/>
        <v>33107534.009999994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99" t="s">
        <v>9</v>
      </c>
      <c r="B36" s="99"/>
      <c r="C36" s="99"/>
      <c r="H36" s="43"/>
      <c r="I36" s="43"/>
      <c r="J36" s="43"/>
      <c r="K36" s="43"/>
    </row>
    <row r="37" spans="1:11" ht="14.25" x14ac:dyDescent="0.25">
      <c r="A37" s="98" t="s">
        <v>8</v>
      </c>
      <c r="B37" s="98"/>
      <c r="C37" s="98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6"/>
      <c r="C60" s="96"/>
      <c r="D60" s="96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5" t="s">
        <v>35</v>
      </c>
      <c r="B69" s="95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M22" sqref="M22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0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"/>
    </row>
    <row r="3" spans="1:16" s="14" customFormat="1" ht="14.25" x14ac:dyDescent="0.2">
      <c r="A3" s="102" t="s">
        <v>65</v>
      </c>
      <c r="B3" s="102"/>
      <c r="C3" s="102"/>
      <c r="D3" s="102"/>
      <c r="E3" s="102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1"/>
      <c r="N4" s="101"/>
    </row>
    <row r="5" spans="1:16" s="9" customFormat="1" ht="12.75" x14ac:dyDescent="0.2">
      <c r="A5" s="103" t="s">
        <v>56</v>
      </c>
      <c r="B5" s="103" t="s">
        <v>57</v>
      </c>
      <c r="C5" s="103"/>
      <c r="D5" s="103"/>
      <c r="E5" s="103"/>
      <c r="F5" s="103" t="s">
        <v>58</v>
      </c>
      <c r="G5" s="103"/>
      <c r="H5" s="103"/>
      <c r="I5" s="103"/>
      <c r="J5" s="103" t="s">
        <v>59</v>
      </c>
      <c r="K5" s="103"/>
      <c r="L5" s="103"/>
      <c r="M5" s="103"/>
      <c r="N5" s="103"/>
    </row>
    <row r="6" spans="1:16" s="8" customFormat="1" ht="33.75" x14ac:dyDescent="0.2">
      <c r="A6" s="103"/>
      <c r="B6" s="59" t="s">
        <v>69</v>
      </c>
      <c r="C6" s="59" t="s">
        <v>70</v>
      </c>
      <c r="D6" s="59" t="s">
        <v>71</v>
      </c>
      <c r="E6" s="59" t="s">
        <v>72</v>
      </c>
      <c r="F6" s="60" t="str">
        <f>B6</f>
        <v>BFP/ GWP 
IX 2021</v>
      </c>
      <c r="G6" s="60" t="str">
        <f t="shared" ref="G6:I6" si="0">C6</f>
        <v>BFP/ GWP
IX  2022</v>
      </c>
      <c r="H6" s="60" t="str">
        <f t="shared" si="0"/>
        <v>Učešće/ 
Share IX  2021</v>
      </c>
      <c r="I6" s="60" t="str">
        <f t="shared" si="0"/>
        <v>Učešće/
  Share IX  2022</v>
      </c>
      <c r="J6" s="61" t="str">
        <f>F6</f>
        <v>BFP/ GWP 
IX 2021</v>
      </c>
      <c r="K6" s="61" t="str">
        <f t="shared" ref="K6:M6" si="1">G6</f>
        <v>BFP/ GWP
IX  2022</v>
      </c>
      <c r="L6" s="61" t="str">
        <f t="shared" si="1"/>
        <v>Učešće/ 
Share IX  2021</v>
      </c>
      <c r="M6" s="61" t="str">
        <f t="shared" si="1"/>
        <v>Učešće/
  Share IX  2022</v>
      </c>
      <c r="N6" s="62" t="s">
        <v>54</v>
      </c>
    </row>
    <row r="7" spans="1:16" ht="14.25" customHeight="1" x14ac:dyDescent="0.2">
      <c r="A7" s="63" t="s">
        <v>0</v>
      </c>
      <c r="B7" s="68">
        <v>26432937.359999999</v>
      </c>
      <c r="C7" s="68">
        <v>28159111.32</v>
      </c>
      <c r="D7" s="65">
        <f>B7/$B$16</f>
        <v>0.43446915674984965</v>
      </c>
      <c r="E7" s="65">
        <f>C7/$C$16</f>
        <v>0.41643448711859143</v>
      </c>
      <c r="F7" s="66"/>
      <c r="G7" s="67"/>
      <c r="H7" s="67"/>
      <c r="I7" s="67"/>
      <c r="J7" s="68">
        <f>B7</f>
        <v>26432937.359999999</v>
      </c>
      <c r="K7" s="64">
        <f>C7</f>
        <v>28159111.32</v>
      </c>
      <c r="L7" s="65">
        <f>J7/$J$16</f>
        <v>0.35513755334298802</v>
      </c>
      <c r="M7" s="65">
        <f>K7/$K$16</f>
        <v>0.34013866315577868</v>
      </c>
      <c r="N7" s="69">
        <f>K7/J7*100</f>
        <v>106.53039023431485</v>
      </c>
      <c r="P7" s="55"/>
    </row>
    <row r="8" spans="1:16" ht="14.25" customHeight="1" x14ac:dyDescent="0.2">
      <c r="A8" s="63" t="s">
        <v>44</v>
      </c>
      <c r="B8" s="68">
        <v>11094047.529999999</v>
      </c>
      <c r="C8" s="68">
        <v>13217306.82</v>
      </c>
      <c r="D8" s="65">
        <f>B8/$B$16</f>
        <v>0.18234906736456066</v>
      </c>
      <c r="E8" s="65">
        <f>C8/$C$16</f>
        <v>0.19546577035499146</v>
      </c>
      <c r="F8" s="66"/>
      <c r="G8" s="67"/>
      <c r="H8" s="67"/>
      <c r="I8" s="67"/>
      <c r="J8" s="68">
        <f t="shared" ref="J8:J11" si="2">B8</f>
        <v>11094047.529999999</v>
      </c>
      <c r="K8" s="64">
        <f>C8</f>
        <v>13217306.82</v>
      </c>
      <c r="L8" s="65">
        <f t="shared" ref="L8:L15" si="3">J8/$J$16</f>
        <v>0.14905316207638528</v>
      </c>
      <c r="M8" s="65">
        <f>K8/$K$16</f>
        <v>0.15965408216137397</v>
      </c>
      <c r="N8" s="69">
        <f t="shared" ref="N8:N14" si="4">K8/J8*100</f>
        <v>119.1387253773556</v>
      </c>
      <c r="P8" s="55"/>
    </row>
    <row r="9" spans="1:16" ht="14.25" customHeight="1" x14ac:dyDescent="0.2">
      <c r="A9" s="63" t="s">
        <v>53</v>
      </c>
      <c r="B9" s="68">
        <v>5421092.7799999984</v>
      </c>
      <c r="C9" s="68">
        <v>5407465.7699999996</v>
      </c>
      <c r="D9" s="65">
        <f>B9/$B$16</f>
        <v>8.9104649124371757E-2</v>
      </c>
      <c r="E9" s="65">
        <f>C9/$C$16</f>
        <v>7.9968973770202373E-2</v>
      </c>
      <c r="F9" s="66"/>
      <c r="G9" s="67"/>
      <c r="H9" s="67"/>
      <c r="I9" s="67"/>
      <c r="J9" s="68">
        <f t="shared" si="2"/>
        <v>5421092.7799999984</v>
      </c>
      <c r="K9" s="64">
        <f t="shared" ref="K9:K10" si="5">C9</f>
        <v>5407465.7699999996</v>
      </c>
      <c r="L9" s="65">
        <f t="shared" si="3"/>
        <v>7.2834645658712255E-2</v>
      </c>
      <c r="M9" s="65">
        <f t="shared" ref="M9:M16" si="6">K9/$K$16</f>
        <v>6.5317692634784222E-2</v>
      </c>
      <c r="N9" s="69">
        <f t="shared" si="4"/>
        <v>99.748629832526149</v>
      </c>
      <c r="P9" s="55"/>
    </row>
    <row r="10" spans="1:16" ht="14.25" customHeight="1" x14ac:dyDescent="0.2">
      <c r="A10" s="63" t="s">
        <v>1</v>
      </c>
      <c r="B10" s="68">
        <v>8925438.3199999966</v>
      </c>
      <c r="C10" s="68">
        <v>10649301.050000001</v>
      </c>
      <c r="D10" s="65">
        <f>B10/$B$16</f>
        <v>0.14670437899880806</v>
      </c>
      <c r="E10" s="65">
        <f>C10/$C$16</f>
        <v>0.15748850063242079</v>
      </c>
      <c r="F10" s="66"/>
      <c r="G10" s="67"/>
      <c r="H10" s="67"/>
      <c r="I10" s="67"/>
      <c r="J10" s="68">
        <f t="shared" si="2"/>
        <v>8925438.3199999966</v>
      </c>
      <c r="K10" s="64">
        <f t="shared" si="5"/>
        <v>10649301.050000001</v>
      </c>
      <c r="L10" s="65">
        <f t="shared" si="3"/>
        <v>0.11991699160439233</v>
      </c>
      <c r="M10" s="65">
        <f t="shared" si="6"/>
        <v>0.12863470659735401</v>
      </c>
      <c r="N10" s="69">
        <f t="shared" si="4"/>
        <v>119.31404003024923</v>
      </c>
      <c r="P10" s="55"/>
    </row>
    <row r="11" spans="1:16" ht="13.15" customHeight="1" x14ac:dyDescent="0.2">
      <c r="A11" s="63" t="s">
        <v>2</v>
      </c>
      <c r="B11" s="68">
        <v>8966101.6199999992</v>
      </c>
      <c r="C11" s="68">
        <v>10186361.91</v>
      </c>
      <c r="D11" s="65">
        <f>B11/$B$16</f>
        <v>0.14737274776240988</v>
      </c>
      <c r="E11" s="65">
        <f>C11/$C$16</f>
        <v>0.15064226812379408</v>
      </c>
      <c r="F11" s="66"/>
      <c r="G11" s="67"/>
      <c r="H11" s="70"/>
      <c r="I11" s="70"/>
      <c r="J11" s="68">
        <f t="shared" si="2"/>
        <v>8966101.6199999992</v>
      </c>
      <c r="K11" s="64">
        <f>C11</f>
        <v>10186361.91</v>
      </c>
      <c r="L11" s="65">
        <f t="shared" si="3"/>
        <v>0.12046332002321974</v>
      </c>
      <c r="M11" s="65">
        <f t="shared" si="6"/>
        <v>0.1230427865110746</v>
      </c>
      <c r="N11" s="69">
        <f t="shared" si="4"/>
        <v>113.60970845208868</v>
      </c>
      <c r="P11" s="55"/>
    </row>
    <row r="12" spans="1:16" ht="14.45" customHeight="1" x14ac:dyDescent="0.2">
      <c r="A12" s="71" t="s">
        <v>5</v>
      </c>
      <c r="B12" s="72"/>
      <c r="C12" s="72"/>
      <c r="D12" s="72"/>
      <c r="E12" s="72"/>
      <c r="F12" s="73">
        <v>3442364.11</v>
      </c>
      <c r="G12" s="74">
        <v>3620587.47</v>
      </c>
      <c r="H12" s="75">
        <f>F12/$F$16</f>
        <v>0.25329154652260422</v>
      </c>
      <c r="I12" s="75">
        <f t="shared" ref="I12:I16" si="7">G12/$G$16</f>
        <v>0.23870527747759598</v>
      </c>
      <c r="J12" s="76">
        <f>F12</f>
        <v>3442364.11</v>
      </c>
      <c r="K12" s="64">
        <f>G12</f>
        <v>3620587.47</v>
      </c>
      <c r="L12" s="65">
        <f>J12/$J$16</f>
        <v>4.6249599546628384E-2</v>
      </c>
      <c r="M12" s="65">
        <f t="shared" si="6"/>
        <v>4.3733687753479959E-2</v>
      </c>
      <c r="N12" s="69">
        <f t="shared" si="4"/>
        <v>105.17735353684013</v>
      </c>
      <c r="P12" s="55"/>
    </row>
    <row r="13" spans="1:16" ht="14.25" customHeight="1" x14ac:dyDescent="0.2">
      <c r="A13" s="71" t="s">
        <v>48</v>
      </c>
      <c r="B13" s="72"/>
      <c r="C13" s="72"/>
      <c r="D13" s="72"/>
      <c r="E13" s="72"/>
      <c r="F13" s="77">
        <v>4378023.3999999994</v>
      </c>
      <c r="G13" s="74">
        <v>5748376.96</v>
      </c>
      <c r="H13" s="78">
        <f>F13/$F$16</f>
        <v>0.32213800814294158</v>
      </c>
      <c r="I13" s="78">
        <f t="shared" si="7"/>
        <v>0.37899040657140087</v>
      </c>
      <c r="J13" s="76">
        <f t="shared" ref="J13:J15" si="8">F13</f>
        <v>4378023.3999999994</v>
      </c>
      <c r="K13" s="64">
        <f t="shared" ref="K13:K15" si="9">G13</f>
        <v>5748376.96</v>
      </c>
      <c r="L13" s="65">
        <f t="shared" si="3"/>
        <v>5.8820572892786888E-2</v>
      </c>
      <c r="M13" s="65">
        <f t="shared" si="6"/>
        <v>6.9435616496219696E-2</v>
      </c>
      <c r="N13" s="69">
        <f t="shared" si="4"/>
        <v>131.30073630944963</v>
      </c>
      <c r="P13" s="55"/>
    </row>
    <row r="14" spans="1:16" ht="14.25" customHeight="1" x14ac:dyDescent="0.2">
      <c r="A14" s="71" t="s">
        <v>3</v>
      </c>
      <c r="B14" s="72"/>
      <c r="C14" s="72"/>
      <c r="D14" s="72"/>
      <c r="E14" s="72"/>
      <c r="F14" s="77">
        <v>1296871.8699999999</v>
      </c>
      <c r="G14" s="76">
        <v>1286739.5</v>
      </c>
      <c r="H14" s="78">
        <f>F14/$F$16</f>
        <v>9.5424734600187813E-2</v>
      </c>
      <c r="I14" s="78">
        <f t="shared" si="7"/>
        <v>8.4834715894568105E-2</v>
      </c>
      <c r="J14" s="76">
        <f t="shared" si="8"/>
        <v>1296871.8699999999</v>
      </c>
      <c r="K14" s="64">
        <f t="shared" si="9"/>
        <v>1286739.5</v>
      </c>
      <c r="L14" s="65">
        <f t="shared" si="3"/>
        <v>1.7424015221558623E-2</v>
      </c>
      <c r="M14" s="65">
        <f t="shared" si="6"/>
        <v>1.5542743816949939E-2</v>
      </c>
      <c r="N14" s="79">
        <f t="shared" si="4"/>
        <v>99.218706933631012</v>
      </c>
      <c r="P14" s="55"/>
    </row>
    <row r="15" spans="1:16" ht="14.25" customHeight="1" x14ac:dyDescent="0.2">
      <c r="A15" s="71" t="s">
        <v>4</v>
      </c>
      <c r="B15" s="72"/>
      <c r="C15" s="72"/>
      <c r="D15" s="72"/>
      <c r="E15" s="72"/>
      <c r="F15" s="77">
        <v>4473261.7300000004</v>
      </c>
      <c r="G15" s="76">
        <v>4511901.53</v>
      </c>
      <c r="H15" s="78">
        <f>F15/$F$16</f>
        <v>0.32914571073426635</v>
      </c>
      <c r="I15" s="78">
        <f>G15/$G$16</f>
        <v>0.29746960005643502</v>
      </c>
      <c r="J15" s="76">
        <f t="shared" si="8"/>
        <v>4473261.7300000004</v>
      </c>
      <c r="K15" s="64">
        <f t="shared" si="9"/>
        <v>4511901.53</v>
      </c>
      <c r="L15" s="65">
        <f t="shared" si="3"/>
        <v>6.0100139633328373E-2</v>
      </c>
      <c r="M15" s="65">
        <f t="shared" si="6"/>
        <v>5.4500020872985153E-2</v>
      </c>
      <c r="N15" s="69">
        <f>K15/J15*100</f>
        <v>100.863794750503</v>
      </c>
      <c r="P15" s="55"/>
    </row>
    <row r="16" spans="1:16" s="12" customFormat="1" ht="18.2" customHeight="1" x14ac:dyDescent="0.2">
      <c r="A16" s="80" t="s">
        <v>60</v>
      </c>
      <c r="B16" s="81">
        <f>SUM(B7:B15)</f>
        <v>60839617.609999992</v>
      </c>
      <c r="C16" s="81">
        <f>SUM(C7:C15)</f>
        <v>67619546.86999999</v>
      </c>
      <c r="D16" s="82">
        <f>B16/B16</f>
        <v>1</v>
      </c>
      <c r="E16" s="82">
        <f>C16/C16</f>
        <v>1</v>
      </c>
      <c r="F16" s="83">
        <f>SUM(F7:F15)</f>
        <v>13590521.109999999</v>
      </c>
      <c r="G16" s="83">
        <f>SUM(G7:G15)</f>
        <v>15167605.460000001</v>
      </c>
      <c r="H16" s="84">
        <f>SUM(H7:H15)</f>
        <v>1</v>
      </c>
      <c r="I16" s="84">
        <f t="shared" si="7"/>
        <v>1</v>
      </c>
      <c r="J16" s="83">
        <f>SUM(J7:J15)</f>
        <v>74430138.719999999</v>
      </c>
      <c r="K16" s="83">
        <f>SUM(K7:K15)</f>
        <v>82787152.329999983</v>
      </c>
      <c r="L16" s="85">
        <f>J16/J16</f>
        <v>1</v>
      </c>
      <c r="M16" s="85">
        <f t="shared" si="6"/>
        <v>1</v>
      </c>
      <c r="N16" s="86">
        <f>K16/J16*100</f>
        <v>111.22799682187664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2022-09-20T07:02:49Z</cp:lastPrinted>
  <dcterms:created xsi:type="dcterms:W3CDTF">2018-02-21T07:14:25Z</dcterms:created>
  <dcterms:modified xsi:type="dcterms:W3CDTF">2022-11-07T07:36:39Z</dcterms:modified>
</cp:coreProperties>
</file>